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3275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1,2'!$A$1:$Q$28</definedName>
    <definedName name="_xlnm.Print_Area" localSheetId="5">'CUADRO 1,3'!$A$1:$Q$19</definedName>
    <definedName name="_xlnm.Print_Area" localSheetId="6">'CUADRO 1,4'!$A$1:$Y$46</definedName>
    <definedName name="_xlnm.Print_Area" localSheetId="7">'CUADRO 1,5'!$A$3:$Y$38</definedName>
    <definedName name="_xlnm.Print_Area" localSheetId="9">'CUADRO 1,7'!$A$1:$Q$62</definedName>
    <definedName name="_xlnm.Print_Area" localSheetId="16">'CUADRO 1.10'!$A$1:$Z$69</definedName>
    <definedName name="_xlnm.Print_Area" localSheetId="17">'CUADRO 1.11'!$A$4:$Z$56</definedName>
    <definedName name="_xlnm.Print_Area" localSheetId="18">'CUADRO 1.12'!$A$1:$Z$26</definedName>
    <definedName name="_xlnm.Print_Area" localSheetId="19">'CUADRO 1.13'!$A$4:$Z$17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1.6'!$A$1:$R$77</definedName>
    <definedName name="_xlnm.Print_Area" localSheetId="10">'CUADRO 1.8'!$A$1:$Y$138</definedName>
    <definedName name="_xlnm.Print_Area" localSheetId="11">'CUADRO 1.8 B'!$A$3:$Y$54</definedName>
    <definedName name="_xlnm.Print_Area" localSheetId="12">'CUADRO 1.8 C'!$A$1:$Z$77</definedName>
    <definedName name="_xlnm.Print_Area" localSheetId="13">'CUADRO 1.9'!$A$1:$Y$72</definedName>
    <definedName name="_xlnm.Print_Area" localSheetId="14">'CUADRO 1.9 B'!$A$1:$Y$47</definedName>
    <definedName name="_xlnm.Print_Area" localSheetId="15">'CUADRO 1.9 C'!$A$1:$Z$70</definedName>
    <definedName name="_xlnm.Print_Area" localSheetId="0">'INDICE'!$A$1:$D$32</definedName>
    <definedName name="PAX_NACIONAL" localSheetId="5">'CUADRO 1,3'!$A$6:$N$17</definedName>
    <definedName name="PAX_NACIONAL" localSheetId="6">'CUADRO 1,4'!$A$6:$T$44</definedName>
    <definedName name="PAX_NACIONAL" localSheetId="7">'CUADRO 1,5'!$A$6:$T$37</definedName>
    <definedName name="PAX_NACIONAL" localSheetId="9">'CUADRO 1,7'!$A$6:$N$60</definedName>
    <definedName name="PAX_NACIONAL" localSheetId="16">'CUADRO 1.10'!$A$7:$U$66</definedName>
    <definedName name="PAX_NACIONAL" localSheetId="17">'CUADRO 1.11'!$A$7:$U$54</definedName>
    <definedName name="PAX_NACIONAL" localSheetId="18">'CUADRO 1.12'!$A$8:$U$23</definedName>
    <definedName name="PAX_NACIONAL" localSheetId="19">'CUADRO 1.13'!$A$7:$U$15</definedName>
    <definedName name="PAX_NACIONAL" localSheetId="8">'CUADRO 1.6'!$A$6:$N$75</definedName>
    <definedName name="PAX_NACIONAL" localSheetId="10">'CUADRO 1.8'!$A$6:$T$134</definedName>
    <definedName name="PAX_NACIONAL" localSheetId="11">'CUADRO 1.8 B'!$A$6:$T$51</definedName>
    <definedName name="PAX_NACIONAL" localSheetId="12">'CUADRO 1.8 C'!$A$6:$T$74</definedName>
    <definedName name="PAX_NACIONAL" localSheetId="13">'CUADRO 1.9'!$A$6:$T$68</definedName>
    <definedName name="PAX_NACIONAL" localSheetId="14">'CUADRO 1.9 B'!$A$6:$T$42</definedName>
    <definedName name="PAX_NACIONAL" localSheetId="15">'CUADRO 1.9 C'!$A$6:$T$65</definedName>
    <definedName name="PAX_NACIONAL">'CUADRO 1,2'!$A$6:$N$25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<sst xmlns="http://schemas.openxmlformats.org/spreadsheetml/2006/main" count="1655" uniqueCount="582">
  <si>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</si>
  <si>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</si>
  <si>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</si>
  <si>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</si>
  <si>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</si>
  <si>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</si>
  <si>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</si>
  <si>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</si>
  <si>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</si>
  <si>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</si>
  <si>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</si>
  <si>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</si>
  <si>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</si>
  <si>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</si>
  <si>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</si>
  <si>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</si>
  <si>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</si>
  <si>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</si>
  <si>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</si>
  <si>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</si>
  <si>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</si>
  <si>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</si>
  <si>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</si>
  <si>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</si>
  <si>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</si>
  <si>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</si>
  <si>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</si>
  <si>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</si>
  <si>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</si>
  <si>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</si>
  <si>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</si>
  <si>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</si>
  <si>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</si>
  <si>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</si>
  <si>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</si>
  <si>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</si>
  <si>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</si>
  <si>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</si>
  <si>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</si>
  <si>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</si>
  <si>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</si>
  <si>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</si>
  <si>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</si>
  <si>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</si>
  <si>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</si>
  <si>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</si>
  <si>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</si>
  <si>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</si>
  <si>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</si>
  <si>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</si>
  <si>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</si>
  <si>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</si>
  <si>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</si>
  <si>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</si>
  <si>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</si>
  <si>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</si>
  <si>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</si>
  <si>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</si>
  <si>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</si>
  <si>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</si>
  <si>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</si>
  <si>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</si>
  <si>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</si>
  <si>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</si>
  <si>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</si>
  <si>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</si>
  <si>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</si>
  <si>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</si>
  <si>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</si>
  <si>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</si>
  <si>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</si>
  <si>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</si>
  <si>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</si>
  <si>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</si>
  <si>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</si>
  <si>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</si>
  <si>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</si>
  <si>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</si>
  <si>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</si>
  <si>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</si>
  <si>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</si>
  <si>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</si>
  <si>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</si>
  <si>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</si>
  <si>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</si>
  <si>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</si>
  <si>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</si>
  <si>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</si>
  <si>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</si>
  <si>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</si>
  <si>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</si>
  <si>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</si>
  <si>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</si>
  <si>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</si>
  <si>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</si>
  <si>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</si>
  <si>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</si>
  <si>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</si>
  <si>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</si>
  <si>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</si>
  <si>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</si>
  <si>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</si>
  <si>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</si>
  <si>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</si>
  <si>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</si>
  <si>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</si>
  <si>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</si>
  <si>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</si>
  <si>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</si>
  <si>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</si>
  <si>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</si>
  <si>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</si>
  <si>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</si>
  <si>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</si>
  <si>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</si>
  <si>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</si>
  <si>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</si>
  <si>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</si>
  <si>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</si>
  <si>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</si>
  <si>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</si>
  <si>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</si>
  <si>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</si>
  <si>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</si>
  <si>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</si>
  <si>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</si>
  <si>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</si>
  <si>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</si>
  <si>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</si>
  <si>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</si>
  <si>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</si>
  <si>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</si>
  <si>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</si>
  <si>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</si>
  <si>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</si>
  <si>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</si>
  <si>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</si>
  <si>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</si>
  <si>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</si>
  <si>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</si>
  <si>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</si>
  <si>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</si>
  <si>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</si>
  <si>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</si>
  <si>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</si>
  <si>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</si>
  <si>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</si>
  <si>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</si>
  <si>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</si>
  <si>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</si>
  <si>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Ene - Mar 2018</t>
  </si>
  <si>
    <t>Ene - Mar 2019</t>
  </si>
  <si>
    <t>Mar 2019 - Mar 2018</t>
  </si>
  <si>
    <t>Ene - Mar 2019 / Ene - Mar 2018</t>
  </si>
  <si>
    <t>Marzo 2019</t>
  </si>
  <si>
    <t>Marzo 2018</t>
  </si>
  <si>
    <t>Enero - Marzo 2019</t>
  </si>
  <si>
    <t>Enero - Marzo 2018</t>
  </si>
  <si>
    <t>Boletín Origen-Destino Marzo 2019</t>
  </si>
  <si>
    <t>Avianca</t>
  </si>
  <si>
    <t>Latam Colombia</t>
  </si>
  <si>
    <t>Viva Colombia</t>
  </si>
  <si>
    <t>Easy Fly</t>
  </si>
  <si>
    <t>Satena</t>
  </si>
  <si>
    <t>Copa Airlines Colombia</t>
  </si>
  <si>
    <t>Regional Express Americas</t>
  </si>
  <si>
    <t>Aer. Antioquia</t>
  </si>
  <si>
    <t>Searca</t>
  </si>
  <si>
    <t>Helicol</t>
  </si>
  <si>
    <t>Transporte Aereo de Col.</t>
  </si>
  <si>
    <t>Sarpa</t>
  </si>
  <si>
    <t>Aeroejecutivos de Antioquia</t>
  </si>
  <si>
    <t>Aro</t>
  </si>
  <si>
    <t>Aliansa</t>
  </si>
  <si>
    <t>Aerovanguardia</t>
  </si>
  <si>
    <t>Otras</t>
  </si>
  <si>
    <t>Aerosucre</t>
  </si>
  <si>
    <t>LAS</t>
  </si>
  <si>
    <t>Aer Caribe</t>
  </si>
  <si>
    <t>Tampa</t>
  </si>
  <si>
    <t>Aerogal</t>
  </si>
  <si>
    <t>American</t>
  </si>
  <si>
    <t>Spirit Airlines</t>
  </si>
  <si>
    <t>Lan Peru</t>
  </si>
  <si>
    <t>Jetblue</t>
  </si>
  <si>
    <t>Latam Airlines</t>
  </si>
  <si>
    <t>Aeromexico</t>
  </si>
  <si>
    <t>Taca</t>
  </si>
  <si>
    <t>Iberia</t>
  </si>
  <si>
    <t>Interjet</t>
  </si>
  <si>
    <t>United Airlines</t>
  </si>
  <si>
    <t>Copa</t>
  </si>
  <si>
    <t>Delta</t>
  </si>
  <si>
    <t>Lacsa</t>
  </si>
  <si>
    <t>Avior Airlines</t>
  </si>
  <si>
    <t>Lufthansa</t>
  </si>
  <si>
    <t>Taca International Airlines S.A</t>
  </si>
  <si>
    <t>Air Canada</t>
  </si>
  <si>
    <t>Air France</t>
  </si>
  <si>
    <t>TAM</t>
  </si>
  <si>
    <t>Air Europa</t>
  </si>
  <si>
    <t>KLM</t>
  </si>
  <si>
    <t>Aerol. Argentinas</t>
  </si>
  <si>
    <t>Air Transat</t>
  </si>
  <si>
    <t>Turkish Airlines</t>
  </si>
  <si>
    <t>Viva Air Perú</t>
  </si>
  <si>
    <t>Tame</t>
  </si>
  <si>
    <t>Oceanair</t>
  </si>
  <si>
    <t>Air Panama</t>
  </si>
  <si>
    <t>Albatros Airlines</t>
  </si>
  <si>
    <t>Atlas Air</t>
  </si>
  <si>
    <t>UPS</t>
  </si>
  <si>
    <t>Sky Lease I.</t>
  </si>
  <si>
    <t>Airborne Express. Inc</t>
  </si>
  <si>
    <t>Linea A. Carguera de Col</t>
  </si>
  <si>
    <t>Martinair</t>
  </si>
  <si>
    <t>Ethipian Airlines</t>
  </si>
  <si>
    <t>Cargolux</t>
  </si>
  <si>
    <t>Fedex</t>
  </si>
  <si>
    <t>Amerijet</t>
  </si>
  <si>
    <t>Mas Air</t>
  </si>
  <si>
    <t>Absa</t>
  </si>
  <si>
    <t>BOGOTA (BOG) / RIONEGRO (MDE)</t>
  </si>
  <si>
    <t>BOGOTA (BOG) / CARTAGENA (CTG)</t>
  </si>
  <si>
    <t>BOGOTA (BOG) / CALI (CLO)</t>
  </si>
  <si>
    <t>BOGOTA (BOG) / SANTA MARTA (SMR)</t>
  </si>
  <si>
    <t>BOGOTA (BOG) / BARRANQUILLA (BAQ)</t>
  </si>
  <si>
    <t>BOGOTA (BOG) / PEREIRA (PEI)</t>
  </si>
  <si>
    <t>BOGOTA (BOG) / BUCARAMANGA (BGA)</t>
  </si>
  <si>
    <t>CARTAGENA (CTG) / RIONEGRO (MDE)</t>
  </si>
  <si>
    <t>BOGOTA (BOG) / SAN ANDRES - ISLA (ADZ)</t>
  </si>
  <si>
    <t>RIONEGRO (MDE) / SANTA MARTA (SMR)</t>
  </si>
  <si>
    <t>BOGOTA (BOG) / CUCUTA (CUC)</t>
  </si>
  <si>
    <t>BOGOTA (BOG) / MONTERIA (MTR)</t>
  </si>
  <si>
    <t>CALI (CLO) / RIONEGRO (MDE)</t>
  </si>
  <si>
    <t>SAN ANDRES - ISLA (ADZ) / CARTAGENA (CTG)</t>
  </si>
  <si>
    <t>BARRANQUILLA (BAQ) / RIONEGRO (MDE)</t>
  </si>
  <si>
    <t>SAN ANDRES - ISLA (ADZ) / RIONEGRO (MDE)</t>
  </si>
  <si>
    <t>CALI (CLO) / CARTAGENA (CTG)</t>
  </si>
  <si>
    <t>BOGOTA (BOG) / VALLEDUPAR (VUP)</t>
  </si>
  <si>
    <t>SAN ANDRES - ISLA (ADZ) / CALI (CLO)</t>
  </si>
  <si>
    <t>BOGOTA (BOG) / EL YOPAL (EYP)</t>
  </si>
  <si>
    <t>BOGOTA (BOG) / ARMENIA (AXM)</t>
  </si>
  <si>
    <t>BOGOTA (BOG) / NEIVA (NVA)</t>
  </si>
  <si>
    <t>MEDELLIN (EOH) / QUIBDO (UIB)</t>
  </si>
  <si>
    <t>CAREPA (APO) / MEDELLIN (EOH)</t>
  </si>
  <si>
    <t>BOGOTA (BOG) / LETICIA (LET)</t>
  </si>
  <si>
    <t>CARTAGENA (CTG) / PEREIRA (PEI)</t>
  </si>
  <si>
    <t>BOGOTA (BOG) / PASTO (PSO)</t>
  </si>
  <si>
    <t>CALI (CLO) / BARRANQUILLA (BAQ)</t>
  </si>
  <si>
    <t>BOGOTA (BOG) / RIOHACHA (RCH)</t>
  </si>
  <si>
    <t>BOGOTA (BOG) / MANIZALES (MZL)</t>
  </si>
  <si>
    <t>RIONEGRO (MDE) / MONTERIA (MTR)</t>
  </si>
  <si>
    <t>BOGOTA (BOG) / MEDELLIN (EOH)</t>
  </si>
  <si>
    <t>CALI (CLO) / SANTA MARTA (SMR)</t>
  </si>
  <si>
    <t>BOGOTA (BOG) / POPAYAN (PPN)</t>
  </si>
  <si>
    <t>MEDELLIN (EOH) / PEREIRA (PEI)</t>
  </si>
  <si>
    <t>BOGOTA (BOG) / BARRANCABERMEJA (EJA)</t>
  </si>
  <si>
    <t>BOGOTA (BOG) / FLORENCIA (FLA)</t>
  </si>
  <si>
    <t>MEDELLIN (EOH) / MONTERIA (MTR)</t>
  </si>
  <si>
    <t>BOGOTA (BOG) / ARAUCA - MUNICIPIO (AUC)</t>
  </si>
  <si>
    <t>PEREIRA (PEI) / SANTA MARTA (SMR)</t>
  </si>
  <si>
    <t>CALI (CLO) / TUMACO (TCO)</t>
  </si>
  <si>
    <t>BOGOTA (BOG) / QUIBDO (UIB)</t>
  </si>
  <si>
    <t>BOGOTA (BOG) / PUERTO ASIS (PUU)</t>
  </si>
  <si>
    <t>BOGOTA (BOG) / IBAGUE (IBE)</t>
  </si>
  <si>
    <t>SAN ANDRES - ISLA (ADZ) / PROVIDENCIA (PVA)</t>
  </si>
  <si>
    <t>RIONEGRO (MDE) / BUCARAMANGA (BGA)</t>
  </si>
  <si>
    <t>CARTAGENA (CTG) / BUCARAMANGA (BGA)</t>
  </si>
  <si>
    <t>SAN ANDRES - ISLA (ADZ) / BARRANQUILLA (BAQ)</t>
  </si>
  <si>
    <t>BUCARAMANGA (BGA) / SANTA MARTA (SMR)</t>
  </si>
  <si>
    <t>RIONEGRO (MDE) / CUCUTA (CUC)</t>
  </si>
  <si>
    <t>BUCARAMANGA (BGA) / MEDELLIN (EOH)</t>
  </si>
  <si>
    <t>CALI (CLO) / BUCARAMANGA (BGA)</t>
  </si>
  <si>
    <t>CALI (CLO) / PASTO (PSO)</t>
  </si>
  <si>
    <t>BARRANQUILLA (BAQ) / BUCARAMANGA (BGA)</t>
  </si>
  <si>
    <t>CUCUTA (CUC) / BUCARAMANGA (BGA)</t>
  </si>
  <si>
    <t>BOGOTA (BOG) / COROZAL (CZU)</t>
  </si>
  <si>
    <t>BOGOTA (BOG) / VILLAVICENCIO (VVC)</t>
  </si>
  <si>
    <t>CALI (CLO) / POPAYAN (PPN)</t>
  </si>
  <si>
    <t>CAUCASIA (CAQ) / MEDELLIN (EOH)</t>
  </si>
  <si>
    <t>BOGOTA (BOG) / PUERTO GAITAN (PGT)</t>
  </si>
  <si>
    <t>BOGOTA (BOG) / TUMACO (TCO)</t>
  </si>
  <si>
    <t>MEDELLIN (EOH) / BAHIA SOLANO (BSC)</t>
  </si>
  <si>
    <t>MEDELLIN (EOH) / MANIZALES (MZL)</t>
  </si>
  <si>
    <t>BOGOTA (BOG) / PUERTO CARRENO (PCR)</t>
  </si>
  <si>
    <t>BARRANQUILLA (BAQ) / PEREIRA (PEI)</t>
  </si>
  <si>
    <t>RIONEGRO (MDE) / PEREIRA (PEI)</t>
  </si>
  <si>
    <t>OTRAS</t>
  </si>
  <si>
    <t>BOGOTA (BOG) / PUERTO INIRIDA (IDA)</t>
  </si>
  <si>
    <t>MITU (MVP) / SAN JOSE DEL GUAVIARE (SJE)</t>
  </si>
  <si>
    <t>BOGOTA (BOG) / MITU (MVP)</t>
  </si>
  <si>
    <t>EL YOPAL (EYP) / PUERTO CARRENO (PCR)</t>
  </si>
  <si>
    <t>MIRAFLORES - GUAVIARE (MFS) / SAN JOSE DEL GUAVIARE (SJE)</t>
  </si>
  <si>
    <t>VILLAVICENCIO (VVC) / GUAINIA (BARRANCO MINAS) (BMG)</t>
  </si>
  <si>
    <t>PUERTO INIRIDA (IDA) / GUAINIA (BARRANCO MINAS) (BMG)</t>
  </si>
  <si>
    <t>VILLAVICENCIO (VVC) / CUMARIBO (PCE)</t>
  </si>
  <si>
    <t>VILLAVICENCIO (VVC) / LA MACARENA (LMC)</t>
  </si>
  <si>
    <t>QUIBDO (UIB) / BAHIA SOLANO (BSC)</t>
  </si>
  <si>
    <t>SAN ANDRES - ISLA (ADZ) / PEREIRA (PEI)</t>
  </si>
  <si>
    <t>VILLAVICENCIO (VVC) / PUERTO LEGUIZAMO (LQM)</t>
  </si>
  <si>
    <t>FLORENCIA (FLA) / SOLANO (TQS)</t>
  </si>
  <si>
    <t>PUERTO INIRIDA (IDA) / SAN FELIPE (9DI)</t>
  </si>
  <si>
    <t>VILLAVICENCIO (VVC) / MITU (MVP)</t>
  </si>
  <si>
    <t>SAN JOSE DEL GUAVIARE (SJE) / CARURU (CRU)</t>
  </si>
  <si>
    <t>Ruta 
(Ida y regreso)</t>
  </si>
  <si>
    <t>BOGOTA (BOG) / MIAMI (MIA)</t>
  </si>
  <si>
    <t>RIONEGRO (MDE) / MIAMI (MIA)</t>
  </si>
  <si>
    <t>BOGOTA (BOG) / NEW YORK (JFK)</t>
  </si>
  <si>
    <t>BOGOTA (BOG) / FORT LAUDERDALE (FLL)</t>
  </si>
  <si>
    <t>CALI (CLO) / MIAMI (MIA)</t>
  </si>
  <si>
    <t>BOGOTA (BOG) / ORLANDO (MCO)</t>
  </si>
  <si>
    <t>BOGOTA (BOG) / HOUSTON (IAH)</t>
  </si>
  <si>
    <t>BARRANQUILLA (BAQ) / MIAMI (MIA)</t>
  </si>
  <si>
    <t>CARTAGENA (CTG) / MIAMI (MIA)</t>
  </si>
  <si>
    <t>CARTAGENA (CTG) / FORT LAUDERDALE (FLL)</t>
  </si>
  <si>
    <t>BOGOTA (BOG) / LOS ANGELES (LAX)</t>
  </si>
  <si>
    <t>RIONEGRO (MDE) / FORT LAUDERDALE (FLL)</t>
  </si>
  <si>
    <t>CARTAGENA (CTG) / NEW YORK (JFK)</t>
  </si>
  <si>
    <t>BOGOTA (BOG) / DALAS (DFW)</t>
  </si>
  <si>
    <t>BOGOTA (BOG) / TORONTO (YYZ)</t>
  </si>
  <si>
    <t>RIONEGRO (MDE) / NEW YORK (JFK)</t>
  </si>
  <si>
    <t>BOGOTA (BOG) / NEW YORK (EWR)</t>
  </si>
  <si>
    <t>BOGOTA (BOG) / ATLANTA (ATL)</t>
  </si>
  <si>
    <t>CALI (CLO) / FORT LAUDERDALE (FLL)</t>
  </si>
  <si>
    <t>BOGOTA (BOG) / WASHINGTON (IAD)</t>
  </si>
  <si>
    <t>CARTAGENA (CTG) / ATLANTA (ATL)</t>
  </si>
  <si>
    <t>BOGOTA (BOG) / BOSTON (BOS)</t>
  </si>
  <si>
    <t>BOGOTA (BOG) / SAN JUAN (SJU)</t>
  </si>
  <si>
    <t>RIONEGRO (MDE) / ORLANDO (MCO)</t>
  </si>
  <si>
    <t>CALI (CLO) / NEW YORK (JFK)</t>
  </si>
  <si>
    <t>CARTAGENA (CTG) / MONTREAL (YUL)</t>
  </si>
  <si>
    <t>PEREIRA (PEI) / NEW YORK (JFK)</t>
  </si>
  <si>
    <t>ARMENIA (AXM) / FORT LAUDERDALE (FLL)</t>
  </si>
  <si>
    <t>CARTAGENA (CTG) / TORONTO (YYZ)</t>
  </si>
  <si>
    <t>CARTAGENA (CTG) / NEW YORK (EWR)</t>
  </si>
  <si>
    <t>BARRANQUILLA (BAQ) / NEW YORK (JFK)</t>
  </si>
  <si>
    <t>RIONEGRO (MDE) / ATLANTA (ATL)</t>
  </si>
  <si>
    <t>SAN ANDRES - ISLA (ADZ) / MONTREAL (YUL)</t>
  </si>
  <si>
    <t>SANTA MARTA (SMR) / MIAMI (MIA)</t>
  </si>
  <si>
    <t>CALI (CLO) / HOUSTON (IAH)</t>
  </si>
  <si>
    <t>RIONEGRO (MDE) / NEW YORK (EWR)</t>
  </si>
  <si>
    <t>CALI (CLO) / NEW YORK (EWR)</t>
  </si>
  <si>
    <t xml:space="preserve">  (OTRA) /   (OTRA)</t>
  </si>
  <si>
    <t>BOGOTA (BOG) / LIMA (LIM)</t>
  </si>
  <si>
    <t>BOGOTA (BOG) / QUITO (UIO)</t>
  </si>
  <si>
    <t>BOGOTA (BOG) / SANTIAGO (SCL)</t>
  </si>
  <si>
    <t>BOGOTA (BOG) / GUAYAQUIL (GYE)</t>
  </si>
  <si>
    <t>BOGOTA (BOG) / BUENOS AIRES (BUE)</t>
  </si>
  <si>
    <t>BOGOTA (BOG) / SAO PAULO (GRU)</t>
  </si>
  <si>
    <t>BOGOTA (BOG) / CARACAS (CCS)</t>
  </si>
  <si>
    <t>RIONEGRO (MDE) / LIMA (LIM)</t>
  </si>
  <si>
    <t>CARTAGENA (CTG) / LIMA (LIM)</t>
  </si>
  <si>
    <t>CALI (CLO) / GUAYAQUIL (GYE)</t>
  </si>
  <si>
    <t>BOGOTA (BOG) / CUZCO (CUZ)</t>
  </si>
  <si>
    <t>CALI (CLO) / LIMA (LIM)</t>
  </si>
  <si>
    <t>CARTAGENA (CTG) / BUENOS AIRES (BUE)</t>
  </si>
  <si>
    <t>BOGOTA (BOG) / RIO DE JANEIRO (RIO)</t>
  </si>
  <si>
    <t>RIONEGRO (MDE) / CARACAS (CCS)</t>
  </si>
  <si>
    <t>CALI (CLO) / SANTIAGO (SCL)</t>
  </si>
  <si>
    <t>CALI (CLO) / TACHINA (ESM)</t>
  </si>
  <si>
    <t>BOGOTA (BOG) / LA PAZ (LPB)</t>
  </si>
  <si>
    <t>RIONEGRO (MDE) / SANTIAGO (SCL)</t>
  </si>
  <si>
    <t>BOGOTA (BOG) / ASUNCION (ASU)</t>
  </si>
  <si>
    <t>CALI (CLO) / POR LA MAR (PMV)</t>
  </si>
  <si>
    <t>RIONEGRO (MDE) / BUENOS AIRES (BUE)</t>
  </si>
  <si>
    <t>BOGOTA (BOG) / FORTALEZA (FOR)</t>
  </si>
  <si>
    <t>RIONEGRO (MDE) / SAO PAULO (GRU)</t>
  </si>
  <si>
    <t>RIONEGRO (MDE) / POR LA MAR (PMV)</t>
  </si>
  <si>
    <t>BOGOTA (BOG) / POR LA MAR (PMV)</t>
  </si>
  <si>
    <t>BOGOTA (BOG) / SALVADOR (SSA)</t>
  </si>
  <si>
    <t>BOGOTA (BOG) / MONTEVIDEO (MVD)</t>
  </si>
  <si>
    <t>BOGOTA (BOG) / RIO DE JANEIRO (GIG)</t>
  </si>
  <si>
    <t>BOGOTA (BOG) / MADRID (MAD)</t>
  </si>
  <si>
    <t>CALI (CLO) / MADRID (MAD)</t>
  </si>
  <si>
    <t>RIONEGRO (MDE) / MADRID (MAD)</t>
  </si>
  <si>
    <t>BOGOTA (BOG) / BARCELONA (BCN)</t>
  </si>
  <si>
    <t>BOGOTA (BOG) / FRANKFURT (FRA)</t>
  </si>
  <si>
    <t>BOGOTA (BOG) / PARIS (CDG)</t>
  </si>
  <si>
    <t>BOGOTA (BOG) / LONDRES (LHR)</t>
  </si>
  <si>
    <t>BOGOTA (BOG) / MUNICH (MUC)</t>
  </si>
  <si>
    <t>BOGOTA (BOG) / AMSTERDAM (AMS)</t>
  </si>
  <si>
    <t>BOGOTA (BOG) / ESTAMBUL (IST)</t>
  </si>
  <si>
    <t>PEREIRA (PEI) / MADRID (MAD)</t>
  </si>
  <si>
    <t>CARTAGENA (CTG) / AMSTERDAM (AMS)</t>
  </si>
  <si>
    <t>CALI (CLO) / BARCELONA (BCN)</t>
  </si>
  <si>
    <t>CARTAGENA (CTG) / MADRID (MAD)</t>
  </si>
  <si>
    <t>BARRANQUILLA (BAQ) / MADRID (MAD)</t>
  </si>
  <si>
    <t>BOGOTA (BOG) / MILANO (MXP)</t>
  </si>
  <si>
    <t>BOGOTA (BOG) / LISBOA (LIS)</t>
  </si>
  <si>
    <t>BOGOTA (BOG) / PANAMA (PTY)</t>
  </si>
  <si>
    <t>BOGOTA (BOG) / MEXICO (MEX)</t>
  </si>
  <si>
    <t>RIONEGRO (MDE) / PANAMA (PTY)</t>
  </si>
  <si>
    <t>BOGOTA (BOG) / CANCUN (CUN)</t>
  </si>
  <si>
    <t>CALI (CLO) / PANAMA (PTY)</t>
  </si>
  <si>
    <t>BOGOTA (BOG) / SAN JOSE (SJO)</t>
  </si>
  <si>
    <t>CARTAGENA (CTG) / PANAMA (PTY)</t>
  </si>
  <si>
    <t>BARRANQUILLA (BAQ) / PANAMA (PTY)</t>
  </si>
  <si>
    <t>SAN ANDRES - ISLA (ADZ) / PANAMA (PTY)</t>
  </si>
  <si>
    <t>BOGOTA (BOG) / BALBOA (BLB)</t>
  </si>
  <si>
    <t>PEREIRA (PEI) / PANAMA (PTY)</t>
  </si>
  <si>
    <t>BOGOTA (BOG) / PUNTA CANA (PUJ)</t>
  </si>
  <si>
    <t>RIONEGRO (MDE) / BALBOA (BLB)</t>
  </si>
  <si>
    <t>BOGOTA (BOG) / SAN SALVADOR (SAL)</t>
  </si>
  <si>
    <t>RIONEGRO (MDE) / MEXICO (MEX)</t>
  </si>
  <si>
    <t>BOGOTA (BOG) / GUATEMALA (GUA)</t>
  </si>
  <si>
    <t>RIONEGRO (MDE) / CANCUN (CUN)</t>
  </si>
  <si>
    <t>BOGOTA (BOG) / SANTO DOMINGO (SDQ)</t>
  </si>
  <si>
    <t>CARTAGENA (CTG) / BALBOA (BLB)</t>
  </si>
  <si>
    <t>CALI (CLO) / BALBOA (BLB)</t>
  </si>
  <si>
    <t>CARTAGENA (CTG) / MEXICO (MEX)</t>
  </si>
  <si>
    <t>BUCARAMANGA (BGA) / PANAMA (PTY)</t>
  </si>
  <si>
    <t>BOGOTA (BOG) / GUADALAJARA (GDL)</t>
  </si>
  <si>
    <t>CALI (CLO) / MEXICO (MEX)</t>
  </si>
  <si>
    <t>CALI (CLO) / SAN SALVADOR (SAL)</t>
  </si>
  <si>
    <t>CARTAGENA (CTG) / SAN SALVADOR (SAL)</t>
  </si>
  <si>
    <t>RIONEGRO (MDE) / PAITILLA (PAC)</t>
  </si>
  <si>
    <t>RIONEGRO (MDE) / PUNTA CANA (PUJ)</t>
  </si>
  <si>
    <t>BOGOTA (BOG) / ARUBA (AUA)</t>
  </si>
  <si>
    <t>BOGOTA (BOG) / CURACAO (CUR)</t>
  </si>
  <si>
    <t>BOGOTA (BOG) / HABANA (HAV)</t>
  </si>
  <si>
    <t>RIONEGRO (MDE) / ARUBA (AUA)</t>
  </si>
  <si>
    <t>ESTADOS UNIDOS</t>
  </si>
  <si>
    <t>CANADA</t>
  </si>
  <si>
    <t>PUERTO RICO</t>
  </si>
  <si>
    <t>PERU</t>
  </si>
  <si>
    <t>ECUADOR</t>
  </si>
  <si>
    <t>CHILE</t>
  </si>
  <si>
    <t>ARGENTINA</t>
  </si>
  <si>
    <t>BRASIL</t>
  </si>
  <si>
    <t>VENEZUELA</t>
  </si>
  <si>
    <t>BOLIVIA</t>
  </si>
  <si>
    <t>PARAGUAY</t>
  </si>
  <si>
    <t>URUGUAY</t>
  </si>
  <si>
    <t>ESPAÑA</t>
  </si>
  <si>
    <t>ALEMANIA</t>
  </si>
  <si>
    <t>INGLATERRA</t>
  </si>
  <si>
    <t>FRANCIA</t>
  </si>
  <si>
    <t>HOLANDA</t>
  </si>
  <si>
    <t>ITALIA</t>
  </si>
  <si>
    <t>TURQUIA</t>
  </si>
  <si>
    <t>SUIZA</t>
  </si>
  <si>
    <t>AUSTRIA</t>
  </si>
  <si>
    <t>PORTUGAL</t>
  </si>
  <si>
    <t>BELGICA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</si>
  <si>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</si>
  <si>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</si>
  <si>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</si>
  <si>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</si>
  <si>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</si>
  <si>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</si>
  <si>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</si>
  <si>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</si>
  <si>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</si>
  <si>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</si>
  <si>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BOGOTA (BOG) / MEMPHIS (MEM)</t>
  </si>
  <si>
    <t>BOGOTA (BOG) / HAMILTON (YHM)</t>
  </si>
  <si>
    <t>BOGOTA (BOG) / SAO PAULO (CPQ)</t>
  </si>
  <si>
    <t>RIONEGRO (MDE) / QUITO (UIO)</t>
  </si>
  <si>
    <t>CALI (CLO) / QUITO (UIO)</t>
  </si>
  <si>
    <t>BOGOTA (BOG) / LUXEMBURGO (LUX)</t>
  </si>
  <si>
    <t>BOGOTA (BOG) / LONDRES (STN)</t>
  </si>
  <si>
    <t xml:space="preserve"> OTRAS</t>
  </si>
  <si>
    <t>LUXEMBURGO</t>
  </si>
  <si>
    <t>Cargojet Airways</t>
  </si>
  <si>
    <t>Dhl Aero Expreso, S.A.</t>
  </si>
  <si>
    <t>BOGOTA</t>
  </si>
  <si>
    <t>BOGOTA - ELDORADO</t>
  </si>
  <si>
    <t>RIONEGRO</t>
  </si>
  <si>
    <t>RIONEGRO - JOSE M. CORDOVA</t>
  </si>
  <si>
    <t>CARTAGENA</t>
  </si>
  <si>
    <t>CARTAGENA - RAFAEL NUÑEZ</t>
  </si>
  <si>
    <t>CALI</t>
  </si>
  <si>
    <t>CALI - ALFONSO BONILLA ARAGON</t>
  </si>
  <si>
    <t>SANTA MARTA</t>
  </si>
  <si>
    <t>SIMON BOLIVAR</t>
  </si>
  <si>
    <t>BARRANQUILLA</t>
  </si>
  <si>
    <t>BARRANQUILLA-E. CORTISSOZ</t>
  </si>
  <si>
    <t>SAN ANDRES - ISLA</t>
  </si>
  <si>
    <t>SAN ANDRES-GUSTAVO ROJAS PINILLA</t>
  </si>
  <si>
    <t>PEREIRA</t>
  </si>
  <si>
    <t>PEREIRA - MATECAÑAS</t>
  </si>
  <si>
    <t>BUCARAMANGA</t>
  </si>
  <si>
    <t>BUCARAMANGA - PALONEGRO</t>
  </si>
  <si>
    <t>MEDELLIN</t>
  </si>
  <si>
    <t>MEDELLIN - OLAYA HERRERA</t>
  </si>
  <si>
    <t>MONTERIA</t>
  </si>
  <si>
    <t>MONTERIA - LOS GARZONES</t>
  </si>
  <si>
    <t>CUCUTA</t>
  </si>
  <si>
    <t>CAMILO DAZA</t>
  </si>
  <si>
    <t>VALLEDUPAR</t>
  </si>
  <si>
    <t>ALFONSO LOPEZ PUMAREJO.</t>
  </si>
  <si>
    <t>QUIBDO</t>
  </si>
  <si>
    <t>QUIBDO - EL CARAÑO</t>
  </si>
  <si>
    <t>ARMENIA</t>
  </si>
  <si>
    <t>EL EDEN</t>
  </si>
  <si>
    <t>PASTO</t>
  </si>
  <si>
    <t>PASTO - ANTONIO NARIQO</t>
  </si>
  <si>
    <t>EL YOPAL</t>
  </si>
  <si>
    <t>YOPAL - EL ALCARAVÁN</t>
  </si>
  <si>
    <t>NEIVA</t>
  </si>
  <si>
    <t>NEIVA - BENITO SALAS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</si>
  <si>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</si>
  <si>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</si>
  <si>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</si>
  <si>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</si>
  <si>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</si>
  <si>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</si>
  <si>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RIOHACHA</t>
  </si>
  <si>
    <t>ALMIRANTE PADILLA</t>
  </si>
  <si>
    <t>POPAYAN</t>
  </si>
  <si>
    <t>GUILLERMO LEON VALENCIA</t>
  </si>
  <si>
    <t>VILLAVICENCIO</t>
  </si>
  <si>
    <t>VANGUARDIA</t>
  </si>
  <si>
    <t>TUMACO</t>
  </si>
  <si>
    <t>TUMACO - LA FLORIDA</t>
  </si>
  <si>
    <t>ARAUCA - MUNICIPIO</t>
  </si>
  <si>
    <t>ARAUCA - SANTIAGO PEREZ QUIROZ</t>
  </si>
  <si>
    <t>FLORENCIA</t>
  </si>
  <si>
    <t>GUSTAVO ARTUNDUAGA PAREDES</t>
  </si>
  <si>
    <t>IBAGUE</t>
  </si>
  <si>
    <t>PERALES</t>
  </si>
  <si>
    <t>PUERTO ASIS</t>
  </si>
  <si>
    <t>PUERTO ASIS - 3 DE MAYO</t>
  </si>
  <si>
    <t>BARRANCABERMEJA</t>
  </si>
  <si>
    <t>BARRANCABERMEJA-YARIGUIES</t>
  </si>
  <si>
    <t>COROZAL</t>
  </si>
  <si>
    <t>COROZAL - LAS BRUJAS</t>
  </si>
  <si>
    <t>PUERTO GAITAN</t>
  </si>
  <si>
    <t>MORELIA</t>
  </si>
  <si>
    <t>PROVIDENCIA</t>
  </si>
  <si>
    <t>PROVIDENCIA- EL EMBRUJO</t>
  </si>
  <si>
    <t>BAHIA SOLANO</t>
  </si>
  <si>
    <t>BAHIA SOLANO - JOSE C. MUTIS</t>
  </si>
  <si>
    <t>MITU</t>
  </si>
  <si>
    <t>MITU - FABIO ALBERTO LEÓN BENTLEY</t>
  </si>
  <si>
    <t>PUERTO CARRENO</t>
  </si>
  <si>
    <t>GERMAN OLANO</t>
  </si>
  <si>
    <t>PUERTO INIRIDA</t>
  </si>
  <si>
    <t>CESAR GAVIRIA TRUJILLO</t>
  </si>
  <si>
    <t>MAICAO</t>
  </si>
  <si>
    <t>JORGE ISAACS (ANTES LA MINA)</t>
  </si>
  <si>
    <t>CAUCASIA</t>
  </si>
  <si>
    <t>CAUCASIA- JUAN H. WHITE</t>
  </si>
  <si>
    <t>PITALITO</t>
  </si>
  <si>
    <t>PITALITO -CONTADOR</t>
  </si>
  <si>
    <t>ALDANA</t>
  </si>
  <si>
    <t>IPIALES - SAN LUIS</t>
  </si>
  <si>
    <t>VILLA GARZON</t>
  </si>
  <si>
    <t>GUAPI</t>
  </si>
  <si>
    <t>GUAPI - JUAN CASIANO</t>
  </si>
  <si>
    <t>SAN JOSE DEL GUAVIARE</t>
  </si>
  <si>
    <t>SAN JOSE DEL GUAVIARE- JORGE E GONZ</t>
  </si>
  <si>
    <t>SARAVENA</t>
  </si>
  <si>
    <t>SARAVENA-COLONIZADORES</t>
  </si>
  <si>
    <t>NUQUI</t>
  </si>
  <si>
    <t>NUQUI - REYES MURILLO</t>
  </si>
  <si>
    <t>PUERTO LEGUIZAMO</t>
  </si>
  <si>
    <t>URIBIA</t>
  </si>
  <si>
    <t>PUERTO BOLIVAR - PORTETE</t>
  </si>
  <si>
    <t>BUENAVENTURA</t>
  </si>
  <si>
    <t>BUENAVENTURA - GERARDO TOBAR LOPEZ</t>
  </si>
  <si>
    <t>LOMA DE CHIRIGUANA</t>
  </si>
  <si>
    <t>CALENTURITAS</t>
  </si>
  <si>
    <t>LA MACARENA</t>
  </si>
  <si>
    <t>LA MACARENA - META</t>
  </si>
  <si>
    <t>TOLU</t>
  </si>
  <si>
    <t>TOLU - GOLFO DE MORROSQUILLO</t>
  </si>
  <si>
    <t>TIMBIQUI</t>
  </si>
  <si>
    <t>ACANDI</t>
  </si>
  <si>
    <t>CUMARIBO</t>
  </si>
  <si>
    <t>GUAINIA (BARRANCO MINAS)</t>
  </si>
  <si>
    <t>BARRANCO MINAS</t>
  </si>
  <si>
    <t>MIRAFLORES - GUAVIARE</t>
  </si>
  <si>
    <t>MIRAFLORES</t>
  </si>
  <si>
    <t>FLANDES</t>
  </si>
  <si>
    <t>SANTIAGO VILA</t>
  </si>
  <si>
    <t>LA PEDRERA</t>
  </si>
  <si>
    <t>TARAIRA</t>
  </si>
  <si>
    <t>SOLANO</t>
  </si>
  <si>
    <t>CARURU</t>
  </si>
  <si>
    <t>SAN FELIPE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</si>
</sst>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.000_);\(#,##0.000\)"/>
    <numFmt numFmtId="187" formatCode="0.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C0A]dddd\,\ dd&quot; de &quot;mmmm&quot; de &quot;yyyy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u val="single"/>
      <sz val="10"/>
      <name val="Arial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61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37" fontId="5" fillId="0" borderId="0" xfId="61" applyFont="1">
      <alignment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4" borderId="10" xfId="64" applyNumberFormat="1" applyFont="1" applyFill="1" applyBorder="1" applyAlignment="1">
      <alignment horizontal="center" vertical="center" wrapText="1"/>
      <protection/>
    </xf>
    <xf numFmtId="49" fontId="5" fillId="34" borderId="11" xfId="64" applyNumberFormat="1" applyFont="1" applyFill="1" applyBorder="1" applyAlignment="1">
      <alignment horizontal="center" vertical="center" wrapText="1"/>
      <protection/>
    </xf>
    <xf numFmtId="49" fontId="5" fillId="34" borderId="12" xfId="64" applyNumberFormat="1" applyFont="1" applyFill="1" applyBorder="1" applyAlignment="1">
      <alignment horizontal="center" vertical="center" wrapText="1"/>
      <protection/>
    </xf>
    <xf numFmtId="49" fontId="5" fillId="34" borderId="13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4" fillId="0" borderId="0" xfId="58" applyFont="1" applyFill="1" applyAlignment="1">
      <alignment vertical="center"/>
      <protection/>
    </xf>
    <xf numFmtId="3" fontId="24" fillId="35" borderId="14" xfId="58" applyNumberFormat="1" applyFont="1" applyFill="1" applyBorder="1" applyAlignment="1">
      <alignment vertical="center"/>
      <protection/>
    </xf>
    <xf numFmtId="3" fontId="24" fillId="35" borderId="15" xfId="58" applyNumberFormat="1" applyFont="1" applyFill="1" applyBorder="1" applyAlignment="1">
      <alignment vertical="center"/>
      <protection/>
    </xf>
    <xf numFmtId="3" fontId="24" fillId="35" borderId="16" xfId="58" applyNumberFormat="1" applyFont="1" applyFill="1" applyBorder="1" applyAlignment="1">
      <alignment vertical="center"/>
      <protection/>
    </xf>
    <xf numFmtId="3" fontId="24" fillId="35" borderId="17" xfId="58" applyNumberFormat="1" applyFont="1" applyFill="1" applyBorder="1" applyAlignment="1">
      <alignment vertical="center"/>
      <protection/>
    </xf>
    <xf numFmtId="187" fontId="24" fillId="35" borderId="18" xfId="58" applyNumberFormat="1" applyFont="1" applyFill="1" applyBorder="1" applyAlignment="1">
      <alignment vertical="center"/>
      <protection/>
    </xf>
    <xf numFmtId="3" fontId="24" fillId="35" borderId="19" xfId="58" applyNumberFormat="1" applyFont="1" applyFill="1" applyBorder="1" applyAlignment="1">
      <alignment vertical="center"/>
      <protection/>
    </xf>
    <xf numFmtId="10" fontId="24" fillId="35" borderId="18" xfId="58" applyNumberFormat="1" applyFont="1" applyFill="1" applyBorder="1" applyAlignment="1">
      <alignment horizontal="right" vertical="center"/>
      <protection/>
    </xf>
    <xf numFmtId="3" fontId="24" fillId="35" borderId="20" xfId="58" applyNumberFormat="1" applyFont="1" applyFill="1" applyBorder="1" applyAlignment="1">
      <alignment vertical="center"/>
      <protection/>
    </xf>
    <xf numFmtId="0" fontId="24" fillId="35" borderId="21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4" borderId="22" xfId="58" applyNumberFormat="1" applyFont="1" applyFill="1" applyBorder="1" applyAlignment="1">
      <alignment horizontal="center" vertical="center" wrapText="1"/>
      <protection/>
    </xf>
    <xf numFmtId="49" fontId="13" fillId="34" borderId="23" xfId="58" applyNumberFormat="1" applyFont="1" applyFill="1" applyBorder="1" applyAlignment="1">
      <alignment horizontal="center" vertical="center" wrapText="1"/>
      <protection/>
    </xf>
    <xf numFmtId="49" fontId="13" fillId="34" borderId="24" xfId="58" applyNumberFormat="1" applyFont="1" applyFill="1" applyBorder="1" applyAlignment="1">
      <alignment horizontal="center" vertical="center" wrapText="1"/>
      <protection/>
    </xf>
    <xf numFmtId="49" fontId="13" fillId="34" borderId="25" xfId="58" applyNumberFormat="1" applyFont="1" applyFill="1" applyBorder="1" applyAlignment="1">
      <alignment horizontal="center" vertical="center" wrapText="1"/>
      <protection/>
    </xf>
    <xf numFmtId="1" fontId="25" fillId="0" borderId="0" xfId="58" applyNumberFormat="1" applyFont="1" applyFill="1" applyAlignment="1">
      <alignment horizontal="center" vertical="center" wrapText="1"/>
      <protection/>
    </xf>
    <xf numFmtId="0" fontId="27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3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6" borderId="26" xfId="58" applyNumberFormat="1" applyFont="1" applyFill="1" applyBorder="1" applyAlignment="1">
      <alignment horizontal="right"/>
      <protection/>
    </xf>
    <xf numFmtId="3" fontId="12" fillId="36" borderId="27" xfId="58" applyNumberFormat="1" applyFont="1" applyFill="1" applyBorder="1">
      <alignment/>
      <protection/>
    </xf>
    <xf numFmtId="3" fontId="12" fillId="36" borderId="28" xfId="58" applyNumberFormat="1" applyFont="1" applyFill="1" applyBorder="1">
      <alignment/>
      <protection/>
    </xf>
    <xf numFmtId="3" fontId="12" fillId="36" borderId="29" xfId="58" applyNumberFormat="1" applyFont="1" applyFill="1" applyBorder="1">
      <alignment/>
      <protection/>
    </xf>
    <xf numFmtId="10" fontId="12" fillId="36" borderId="30" xfId="58" applyNumberFormat="1" applyFont="1" applyFill="1" applyBorder="1">
      <alignment/>
      <protection/>
    </xf>
    <xf numFmtId="10" fontId="12" fillId="36" borderId="30" xfId="58" applyNumberFormat="1" applyFont="1" applyFill="1" applyBorder="1" applyAlignment="1">
      <alignment horizontal="right"/>
      <protection/>
    </xf>
    <xf numFmtId="0" fontId="12" fillId="36" borderId="31" xfId="58" applyFont="1" applyFill="1" applyBorder="1">
      <alignment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4" borderId="22" xfId="58" applyNumberFormat="1" applyFont="1" applyFill="1" applyBorder="1" applyAlignment="1">
      <alignment horizontal="center" vertical="center" wrapText="1"/>
      <protection/>
    </xf>
    <xf numFmtId="49" fontId="12" fillId="34" borderId="23" xfId="58" applyNumberFormat="1" applyFont="1" applyFill="1" applyBorder="1" applyAlignment="1">
      <alignment horizontal="center" vertical="center" wrapText="1"/>
      <protection/>
    </xf>
    <xf numFmtId="49" fontId="12" fillId="34" borderId="24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6" borderId="26" xfId="58" applyNumberFormat="1" applyFont="1" applyFill="1" applyBorder="1" applyAlignment="1">
      <alignment horizontal="right"/>
      <protection/>
    </xf>
    <xf numFmtId="3" fontId="6" fillId="36" borderId="32" xfId="58" applyNumberFormat="1" applyFont="1" applyFill="1" applyBorder="1">
      <alignment/>
      <protection/>
    </xf>
    <xf numFmtId="3" fontId="6" fillId="36" borderId="33" xfId="58" applyNumberFormat="1" applyFont="1" applyFill="1" applyBorder="1">
      <alignment/>
      <protection/>
    </xf>
    <xf numFmtId="3" fontId="6" fillId="36" borderId="27" xfId="58" applyNumberFormat="1" applyFont="1" applyFill="1" applyBorder="1">
      <alignment/>
      <protection/>
    </xf>
    <xf numFmtId="3" fontId="6" fillId="36" borderId="28" xfId="58" applyNumberFormat="1" applyFont="1" applyFill="1" applyBorder="1">
      <alignment/>
      <protection/>
    </xf>
    <xf numFmtId="3" fontId="6" fillId="36" borderId="29" xfId="58" applyNumberFormat="1" applyFont="1" applyFill="1" applyBorder="1">
      <alignment/>
      <protection/>
    </xf>
    <xf numFmtId="10" fontId="6" fillId="36" borderId="30" xfId="58" applyNumberFormat="1" applyFont="1" applyFill="1" applyBorder="1">
      <alignment/>
      <protection/>
    </xf>
    <xf numFmtId="10" fontId="6" fillId="36" borderId="30" xfId="58" applyNumberFormat="1" applyFont="1" applyFill="1" applyBorder="1" applyAlignment="1">
      <alignment horizontal="right"/>
      <protection/>
    </xf>
    <xf numFmtId="0" fontId="6" fillId="36" borderId="31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6" borderId="34" xfId="58" applyNumberFormat="1" applyFont="1" applyFill="1" applyBorder="1" applyAlignment="1">
      <alignment horizontal="right"/>
      <protection/>
    </xf>
    <xf numFmtId="3" fontId="6" fillId="36" borderId="35" xfId="58" applyNumberFormat="1" applyFont="1" applyFill="1" applyBorder="1">
      <alignment/>
      <protection/>
    </xf>
    <xf numFmtId="3" fontId="6" fillId="36" borderId="36" xfId="58" applyNumberFormat="1" applyFont="1" applyFill="1" applyBorder="1">
      <alignment/>
      <protection/>
    </xf>
    <xf numFmtId="3" fontId="6" fillId="36" borderId="37" xfId="58" applyNumberFormat="1" applyFont="1" applyFill="1" applyBorder="1">
      <alignment/>
      <protection/>
    </xf>
    <xf numFmtId="3" fontId="6" fillId="36" borderId="38" xfId="58" applyNumberFormat="1" applyFont="1" applyFill="1" applyBorder="1">
      <alignment/>
      <protection/>
    </xf>
    <xf numFmtId="3" fontId="6" fillId="36" borderId="39" xfId="58" applyNumberFormat="1" applyFont="1" applyFill="1" applyBorder="1">
      <alignment/>
      <protection/>
    </xf>
    <xf numFmtId="10" fontId="6" fillId="36" borderId="40" xfId="58" applyNumberFormat="1" applyFont="1" applyFill="1" applyBorder="1">
      <alignment/>
      <protection/>
    </xf>
    <xf numFmtId="10" fontId="6" fillId="36" borderId="40" xfId="58" applyNumberFormat="1" applyFont="1" applyFill="1" applyBorder="1" applyAlignment="1">
      <alignment horizontal="right"/>
      <protection/>
    </xf>
    <xf numFmtId="0" fontId="6" fillId="36" borderId="41" xfId="58" applyFont="1" applyFill="1" applyBorder="1">
      <alignment/>
      <protection/>
    </xf>
    <xf numFmtId="0" fontId="31" fillId="0" borderId="0" xfId="57" applyFont="1" applyFill="1">
      <alignment/>
      <protection/>
    </xf>
    <xf numFmtId="0" fontId="32" fillId="0" borderId="0" xfId="57" applyFont="1" applyFill="1">
      <alignment/>
      <protection/>
    </xf>
    <xf numFmtId="17" fontId="32" fillId="0" borderId="0" xfId="57" applyNumberFormat="1" applyFont="1" applyFill="1">
      <alignment/>
      <protection/>
    </xf>
    <xf numFmtId="0" fontId="35" fillId="35" borderId="42" xfId="57" applyFont="1" applyFill="1" applyBorder="1">
      <alignment/>
      <protection/>
    </xf>
    <xf numFmtId="0" fontId="36" fillId="35" borderId="43" xfId="46" applyFont="1" applyFill="1" applyBorder="1" applyAlignment="1" applyProtection="1">
      <alignment horizontal="left" indent="1"/>
      <protection/>
    </xf>
    <xf numFmtId="0" fontId="35" fillId="35" borderId="44" xfId="57" applyFont="1" applyFill="1" applyBorder="1">
      <alignment/>
      <protection/>
    </xf>
    <xf numFmtId="0" fontId="36" fillId="35" borderId="45" xfId="46" applyFont="1" applyFill="1" applyBorder="1" applyAlignment="1" applyProtection="1">
      <alignment horizontal="left" indent="1"/>
      <protection/>
    </xf>
    <xf numFmtId="0" fontId="36" fillId="35" borderId="46" xfId="46" applyFont="1" applyFill="1" applyBorder="1" applyAlignment="1" applyProtection="1">
      <alignment horizontal="left" indent="1"/>
      <protection/>
    </xf>
    <xf numFmtId="0" fontId="110" fillId="7" borderId="47" xfId="60" applyFont="1" applyFill="1" applyBorder="1">
      <alignment/>
      <protection/>
    </xf>
    <xf numFmtId="0" fontId="110" fillId="7" borderId="0" xfId="60" applyFont="1" applyFill="1">
      <alignment/>
      <protection/>
    </xf>
    <xf numFmtId="0" fontId="111" fillId="7" borderId="48" xfId="60" applyFont="1" applyFill="1" applyBorder="1" applyAlignment="1">
      <alignment/>
      <protection/>
    </xf>
    <xf numFmtId="0" fontId="112" fillId="7" borderId="49" xfId="60" applyFont="1" applyFill="1" applyBorder="1" applyAlignment="1">
      <alignment/>
      <protection/>
    </xf>
    <xf numFmtId="0" fontId="113" fillId="7" borderId="48" xfId="60" applyFont="1" applyFill="1" applyBorder="1" applyAlignment="1">
      <alignment/>
      <protection/>
    </xf>
    <xf numFmtId="0" fontId="114" fillId="7" borderId="49" xfId="60" applyFont="1" applyFill="1" applyBorder="1" applyAlignment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 applyAlignment="1">
      <alignment horizontal="left" indent="1"/>
      <protection/>
    </xf>
    <xf numFmtId="37" fontId="118" fillId="7" borderId="0" xfId="62" applyFont="1" applyFill="1">
      <alignment/>
      <protection/>
    </xf>
    <xf numFmtId="0" fontId="24" fillId="35" borderId="15" xfId="58" applyNumberFormat="1" applyFont="1" applyFill="1" applyBorder="1" applyAlignment="1">
      <alignment vertical="center"/>
      <protection/>
    </xf>
    <xf numFmtId="0" fontId="3" fillId="3" borderId="0" xfId="58" applyFont="1" applyFill="1">
      <alignment/>
      <protection/>
    </xf>
    <xf numFmtId="49" fontId="13" fillId="34" borderId="50" xfId="58" applyNumberFormat="1" applyFont="1" applyFill="1" applyBorder="1" applyAlignment="1">
      <alignment horizontal="center" vertical="center" wrapText="1"/>
      <protection/>
    </xf>
    <xf numFmtId="37" fontId="119" fillId="7" borderId="0" xfId="62" applyFont="1" applyFill="1" applyAlignment="1">
      <alignment horizontal="left" indent="1"/>
      <protection/>
    </xf>
    <xf numFmtId="37" fontId="120" fillId="7" borderId="0" xfId="62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46" applyFont="1" applyFill="1" applyAlignment="1" applyProtection="1">
      <alignment/>
      <protection/>
    </xf>
    <xf numFmtId="37" fontId="38" fillId="0" borderId="0" xfId="61" applyFont="1">
      <alignment/>
      <protection/>
    </xf>
    <xf numFmtId="10" fontId="14" fillId="36" borderId="34" xfId="58" applyNumberFormat="1" applyFont="1" applyFill="1" applyBorder="1" applyAlignment="1">
      <alignment horizontal="right"/>
      <protection/>
    </xf>
    <xf numFmtId="0" fontId="126" fillId="33" borderId="0" xfId="0" applyFont="1" applyFill="1" applyAlignment="1">
      <alignment vertical="center"/>
    </xf>
    <xf numFmtId="37" fontId="127" fillId="0" borderId="0" xfId="61" applyFont="1">
      <alignment/>
      <protection/>
    </xf>
    <xf numFmtId="37" fontId="128" fillId="0" borderId="0" xfId="61" applyFont="1">
      <alignment/>
      <protection/>
    </xf>
    <xf numFmtId="37" fontId="129" fillId="0" borderId="0" xfId="61" applyFont="1">
      <alignment/>
      <protection/>
    </xf>
    <xf numFmtId="0" fontId="6" fillId="0" borderId="0" xfId="65" applyFont="1" applyAlignment="1">
      <alignment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29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0" fontId="12" fillId="9" borderId="0" xfId="58" applyFont="1" applyFill="1">
      <alignment/>
      <protection/>
    </xf>
    <xf numFmtId="0" fontId="3" fillId="0" borderId="51" xfId="58" applyFont="1" applyFill="1" applyBorder="1">
      <alignment/>
      <protection/>
    </xf>
    <xf numFmtId="3" fontId="3" fillId="0" borderId="52" xfId="58" applyNumberFormat="1" applyFont="1" applyFill="1" applyBorder="1">
      <alignment/>
      <protection/>
    </xf>
    <xf numFmtId="3" fontId="3" fillId="0" borderId="53" xfId="58" applyNumberFormat="1" applyFont="1" applyFill="1" applyBorder="1">
      <alignment/>
      <protection/>
    </xf>
    <xf numFmtId="3" fontId="3" fillId="0" borderId="54" xfId="58" applyNumberFormat="1" applyFont="1" applyFill="1" applyBorder="1">
      <alignment/>
      <protection/>
    </xf>
    <xf numFmtId="10" fontId="3" fillId="0" borderId="55" xfId="58" applyNumberFormat="1" applyFont="1" applyFill="1" applyBorder="1">
      <alignment/>
      <protection/>
    </xf>
    <xf numFmtId="10" fontId="3" fillId="0" borderId="55" xfId="58" applyNumberFormat="1" applyFont="1" applyFill="1" applyBorder="1" applyAlignment="1">
      <alignment horizontal="right"/>
      <protection/>
    </xf>
    <xf numFmtId="10" fontId="3" fillId="0" borderId="56" xfId="58" applyNumberFormat="1" applyFont="1" applyFill="1" applyBorder="1" applyAlignment="1">
      <alignment horizontal="right"/>
      <protection/>
    </xf>
    <xf numFmtId="0" fontId="3" fillId="0" borderId="57" xfId="58" applyFont="1" applyFill="1" applyBorder="1">
      <alignment/>
      <protection/>
    </xf>
    <xf numFmtId="3" fontId="3" fillId="0" borderId="58" xfId="58" applyNumberFormat="1" applyFont="1" applyFill="1" applyBorder="1">
      <alignment/>
      <protection/>
    </xf>
    <xf numFmtId="3" fontId="3" fillId="0" borderId="59" xfId="58" applyNumberFormat="1" applyFont="1" applyFill="1" applyBorder="1">
      <alignment/>
      <protection/>
    </xf>
    <xf numFmtId="3" fontId="3" fillId="0" borderId="60" xfId="58" applyNumberFormat="1" applyFont="1" applyFill="1" applyBorder="1">
      <alignment/>
      <protection/>
    </xf>
    <xf numFmtId="10" fontId="3" fillId="0" borderId="61" xfId="58" applyNumberFormat="1" applyFont="1" applyFill="1" applyBorder="1">
      <alignment/>
      <protection/>
    </xf>
    <xf numFmtId="10" fontId="3" fillId="0" borderId="61" xfId="58" applyNumberFormat="1" applyFont="1" applyFill="1" applyBorder="1" applyAlignment="1">
      <alignment horizontal="right"/>
      <protection/>
    </xf>
    <xf numFmtId="10" fontId="3" fillId="0" borderId="62" xfId="58" applyNumberFormat="1" applyFont="1" applyFill="1" applyBorder="1" applyAlignment="1">
      <alignment horizontal="right"/>
      <protection/>
    </xf>
    <xf numFmtId="0" fontId="3" fillId="0" borderId="63" xfId="58" applyFont="1" applyFill="1" applyBorder="1">
      <alignment/>
      <protection/>
    </xf>
    <xf numFmtId="3" fontId="3" fillId="0" borderId="64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66" xfId="58" applyNumberFormat="1" applyFont="1" applyFill="1" applyBorder="1">
      <alignment/>
      <protection/>
    </xf>
    <xf numFmtId="10" fontId="3" fillId="0" borderId="67" xfId="58" applyNumberFormat="1" applyFont="1" applyFill="1" applyBorder="1">
      <alignment/>
      <protection/>
    </xf>
    <xf numFmtId="10" fontId="3" fillId="0" borderId="67" xfId="58" applyNumberFormat="1" applyFont="1" applyFill="1" applyBorder="1" applyAlignment="1">
      <alignment horizontal="right"/>
      <protection/>
    </xf>
    <xf numFmtId="10" fontId="3" fillId="0" borderId="68" xfId="58" applyNumberFormat="1" applyFont="1" applyFill="1" applyBorder="1" applyAlignment="1">
      <alignment horizontal="right"/>
      <protection/>
    </xf>
    <xf numFmtId="3" fontId="3" fillId="0" borderId="69" xfId="58" applyNumberFormat="1" applyFont="1" applyFill="1" applyBorder="1">
      <alignment/>
      <protection/>
    </xf>
    <xf numFmtId="3" fontId="3" fillId="0" borderId="70" xfId="58" applyNumberFormat="1" applyFont="1" applyFill="1" applyBorder="1">
      <alignment/>
      <protection/>
    </xf>
    <xf numFmtId="3" fontId="3" fillId="0" borderId="71" xfId="58" applyNumberFormat="1" applyFont="1" applyFill="1" applyBorder="1">
      <alignment/>
      <protection/>
    </xf>
    <xf numFmtId="3" fontId="3" fillId="0" borderId="72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3" fillId="0" borderId="74" xfId="58" applyNumberFormat="1" applyFont="1" applyFill="1" applyBorder="1">
      <alignment/>
      <protection/>
    </xf>
    <xf numFmtId="0" fontId="23" fillId="37" borderId="75" xfId="65" applyNumberFormat="1" applyFont="1" applyFill="1" applyBorder="1" applyAlignment="1">
      <alignment vertical="center"/>
      <protection/>
    </xf>
    <xf numFmtId="3" fontId="23" fillId="37" borderId="12" xfId="65" applyNumberFormat="1" applyFont="1" applyFill="1" applyBorder="1" applyAlignment="1">
      <alignment vertical="center"/>
      <protection/>
    </xf>
    <xf numFmtId="3" fontId="23" fillId="37" borderId="76" xfId="65" applyNumberFormat="1" applyFont="1" applyFill="1" applyBorder="1" applyAlignment="1">
      <alignment vertical="center"/>
      <protection/>
    </xf>
    <xf numFmtId="3" fontId="23" fillId="37" borderId="77" xfId="65" applyNumberFormat="1" applyFont="1" applyFill="1" applyBorder="1" applyAlignment="1">
      <alignment vertical="center"/>
      <protection/>
    </xf>
    <xf numFmtId="187" fontId="23" fillId="37" borderId="78" xfId="65" applyNumberFormat="1" applyFont="1" applyFill="1" applyBorder="1" applyAlignment="1">
      <alignment vertical="center"/>
      <protection/>
    </xf>
    <xf numFmtId="10" fontId="14" fillId="37" borderId="78" xfId="65" applyNumberFormat="1" applyFont="1" applyFill="1" applyBorder="1">
      <alignment/>
      <protection/>
    </xf>
    <xf numFmtId="10" fontId="14" fillId="37" borderId="79" xfId="65" applyNumberFormat="1" applyFont="1" applyFill="1" applyBorder="1">
      <alignment/>
      <protection/>
    </xf>
    <xf numFmtId="0" fontId="130" fillId="33" borderId="80" xfId="57" applyFont="1" applyFill="1" applyBorder="1">
      <alignment/>
      <protection/>
    </xf>
    <xf numFmtId="0" fontId="131" fillId="33" borderId="81" xfId="57" applyFont="1" applyFill="1" applyBorder="1">
      <alignment/>
      <protection/>
    </xf>
    <xf numFmtId="0" fontId="130" fillId="33" borderId="82" xfId="57" applyFont="1" applyFill="1" applyBorder="1">
      <alignment/>
      <protection/>
    </xf>
    <xf numFmtId="0" fontId="131" fillId="33" borderId="83" xfId="57" applyFont="1" applyFill="1" applyBorder="1">
      <alignment/>
      <protection/>
    </xf>
    <xf numFmtId="0" fontId="132" fillId="33" borderId="82" xfId="57" applyFont="1" applyFill="1" applyBorder="1">
      <alignment/>
      <protection/>
    </xf>
    <xf numFmtId="0" fontId="133" fillId="33" borderId="82" xfId="57" applyFont="1" applyFill="1" applyBorder="1">
      <alignment/>
      <protection/>
    </xf>
    <xf numFmtId="0" fontId="130" fillId="33" borderId="84" xfId="57" applyFont="1" applyFill="1" applyBorder="1">
      <alignment/>
      <protection/>
    </xf>
    <xf numFmtId="0" fontId="131" fillId="33" borderId="85" xfId="57" applyFont="1" applyFill="1" applyBorder="1">
      <alignment/>
      <protection/>
    </xf>
    <xf numFmtId="0" fontId="32" fillId="38" borderId="86" xfId="57" applyFont="1" applyFill="1" applyBorder="1">
      <alignment/>
      <protection/>
    </xf>
    <xf numFmtId="0" fontId="32" fillId="38" borderId="87" xfId="57" applyFont="1" applyFill="1" applyBorder="1">
      <alignment/>
      <protection/>
    </xf>
    <xf numFmtId="0" fontId="35" fillId="2" borderId="44" xfId="57" applyFont="1" applyFill="1" applyBorder="1">
      <alignment/>
      <protection/>
    </xf>
    <xf numFmtId="0" fontId="36" fillId="2" borderId="45" xfId="46" applyFont="1" applyFill="1" applyBorder="1" applyAlignment="1" applyProtection="1">
      <alignment horizontal="left" indent="1"/>
      <protection/>
    </xf>
    <xf numFmtId="0" fontId="36" fillId="2" borderId="88" xfId="46" applyFont="1" applyFill="1" applyBorder="1" applyAlignment="1" applyProtection="1">
      <alignment horizontal="left" indent="1"/>
      <protection/>
    </xf>
    <xf numFmtId="0" fontId="35" fillId="2" borderId="89" xfId="57" applyFont="1" applyFill="1" applyBorder="1">
      <alignment/>
      <protection/>
    </xf>
    <xf numFmtId="0" fontId="36" fillId="2" borderId="90" xfId="46" applyFont="1" applyFill="1" applyBorder="1" applyAlignment="1" applyProtection="1">
      <alignment horizontal="left" indent="1"/>
      <protection/>
    </xf>
    <xf numFmtId="0" fontId="33" fillId="14" borderId="91" xfId="59" applyFont="1" applyFill="1" applyBorder="1">
      <alignment/>
      <protection/>
    </xf>
    <xf numFmtId="0" fontId="34" fillId="14" borderId="92" xfId="46" applyFont="1" applyFill="1" applyBorder="1" applyAlignment="1" applyProtection="1">
      <alignment horizontal="left" indent="1"/>
      <protection/>
    </xf>
    <xf numFmtId="3" fontId="6" fillId="2" borderId="93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11" xfId="61" applyNumberFormat="1" applyFont="1" applyFill="1" applyBorder="1">
      <alignment/>
      <protection/>
    </xf>
    <xf numFmtId="37" fontId="6" fillId="2" borderId="1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94" xfId="61" applyNumberFormat="1" applyFont="1" applyFill="1" applyBorder="1" applyAlignment="1">
      <alignment horizontal="right"/>
      <protection/>
    </xf>
    <xf numFmtId="37" fontId="3" fillId="2" borderId="1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94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95" xfId="61" applyNumberFormat="1" applyFont="1" applyFill="1" applyBorder="1" applyAlignment="1" applyProtection="1">
      <alignment horizontal="center"/>
      <protection/>
    </xf>
    <xf numFmtId="37" fontId="16" fillId="39" borderId="86" xfId="61" applyFont="1" applyFill="1" applyBorder="1" applyAlignment="1">
      <alignment vertical="center"/>
      <protection/>
    </xf>
    <xf numFmtId="37" fontId="16" fillId="39" borderId="95" xfId="61" applyFont="1" applyFill="1" applyBorder="1" applyAlignment="1">
      <alignment vertical="center"/>
      <protection/>
    </xf>
    <xf numFmtId="37" fontId="3" fillId="39" borderId="87" xfId="61" applyFont="1" applyFill="1" applyBorder="1">
      <alignment/>
      <protection/>
    </xf>
    <xf numFmtId="37" fontId="18" fillId="39" borderId="80" xfId="61" applyFont="1" applyFill="1" applyBorder="1">
      <alignment/>
      <protection/>
    </xf>
    <xf numFmtId="37" fontId="18" fillId="39" borderId="81" xfId="61" applyFont="1" applyFill="1" applyBorder="1">
      <alignment/>
      <protection/>
    </xf>
    <xf numFmtId="37" fontId="18" fillId="39" borderId="82" xfId="61" applyFont="1" applyFill="1" applyBorder="1">
      <alignment/>
      <protection/>
    </xf>
    <xf numFmtId="37" fontId="18" fillId="39" borderId="83" xfId="61" applyFont="1" applyFill="1" applyBorder="1">
      <alignment/>
      <protection/>
    </xf>
    <xf numFmtId="37" fontId="16" fillId="39" borderId="86" xfId="61" applyFont="1" applyFill="1" applyBorder="1" applyAlignment="1" applyProtection="1">
      <alignment vertical="center"/>
      <protection/>
    </xf>
    <xf numFmtId="37" fontId="16" fillId="39" borderId="95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80" xfId="61" applyFont="1" applyFill="1" applyBorder="1" applyAlignment="1">
      <alignment horizontal="centerContinuous" vertical="center"/>
      <protection/>
    </xf>
    <xf numFmtId="37" fontId="16" fillId="39" borderId="81" xfId="61" applyFont="1" applyFill="1" applyBorder="1" applyAlignment="1">
      <alignment horizontal="centerContinuous" vertical="center"/>
      <protection/>
    </xf>
    <xf numFmtId="37" fontId="13" fillId="39" borderId="86" xfId="61" applyFont="1" applyFill="1" applyBorder="1" applyAlignment="1" applyProtection="1">
      <alignment horizontal="centerContinuous"/>
      <protection/>
    </xf>
    <xf numFmtId="37" fontId="13" fillId="39" borderId="87" xfId="61" applyFont="1" applyFill="1" applyBorder="1" applyAlignment="1">
      <alignment horizontal="centerContinuous"/>
      <protection/>
    </xf>
    <xf numFmtId="37" fontId="13" fillId="39" borderId="96" xfId="61" applyFont="1" applyFill="1" applyBorder="1" applyAlignment="1" applyProtection="1">
      <alignment horizontal="center"/>
      <protection/>
    </xf>
    <xf numFmtId="37" fontId="13" fillId="39" borderId="97" xfId="61" applyFont="1" applyFill="1" applyBorder="1" applyAlignment="1" applyProtection="1">
      <alignment horizontal="center"/>
      <protection/>
    </xf>
    <xf numFmtId="37" fontId="13" fillId="39" borderId="98" xfId="61" applyFont="1" applyFill="1" applyBorder="1" applyAlignment="1" applyProtection="1">
      <alignment horizontal="center"/>
      <protection/>
    </xf>
    <xf numFmtId="37" fontId="13" fillId="39" borderId="99" xfId="61" applyFont="1" applyFill="1" applyBorder="1" applyAlignment="1" applyProtection="1">
      <alignment horizontal="center"/>
      <protection/>
    </xf>
    <xf numFmtId="37" fontId="13" fillId="39" borderId="26" xfId="61" applyFont="1" applyFill="1" applyBorder="1" applyAlignment="1" applyProtection="1">
      <alignment horizontal="center"/>
      <protection/>
    </xf>
    <xf numFmtId="37" fontId="134" fillId="33" borderId="0" xfId="47" applyNumberFormat="1" applyFont="1" applyFill="1" applyBorder="1" applyAlignment="1">
      <alignment/>
    </xf>
    <xf numFmtId="37" fontId="40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2" fillId="35" borderId="21" xfId="58" applyNumberFormat="1" applyFont="1" applyFill="1" applyBorder="1" applyAlignment="1">
      <alignment vertical="center"/>
      <protection/>
    </xf>
    <xf numFmtId="0" fontId="42" fillId="35" borderId="15" xfId="58" applyNumberFormat="1" applyFont="1" applyFill="1" applyBorder="1" applyAlignment="1">
      <alignment vertical="center"/>
      <protection/>
    </xf>
    <xf numFmtId="3" fontId="42" fillId="35" borderId="20" xfId="58" applyNumberFormat="1" applyFont="1" applyFill="1" applyBorder="1" applyAlignment="1">
      <alignment vertical="center"/>
      <protection/>
    </xf>
    <xf numFmtId="3" fontId="42" fillId="35" borderId="15" xfId="58" applyNumberFormat="1" applyFont="1" applyFill="1" applyBorder="1" applyAlignment="1">
      <alignment vertical="center"/>
      <protection/>
    </xf>
    <xf numFmtId="3" fontId="42" fillId="35" borderId="16" xfId="58" applyNumberFormat="1" applyFont="1" applyFill="1" applyBorder="1" applyAlignment="1">
      <alignment vertical="center"/>
      <protection/>
    </xf>
    <xf numFmtId="3" fontId="42" fillId="35" borderId="14" xfId="58" applyNumberFormat="1" applyFont="1" applyFill="1" applyBorder="1" applyAlignment="1">
      <alignment vertical="center"/>
      <protection/>
    </xf>
    <xf numFmtId="187" fontId="42" fillId="35" borderId="18" xfId="58" applyNumberFormat="1" applyFont="1" applyFill="1" applyBorder="1" applyAlignment="1">
      <alignment vertical="center"/>
      <protection/>
    </xf>
    <xf numFmtId="3" fontId="42" fillId="35" borderId="17" xfId="58" applyNumberFormat="1" applyFont="1" applyFill="1" applyBorder="1" applyAlignment="1">
      <alignment vertical="center"/>
      <protection/>
    </xf>
    <xf numFmtId="10" fontId="42" fillId="35" borderId="18" xfId="58" applyNumberFormat="1" applyFont="1" applyFill="1" applyBorder="1" applyAlignment="1">
      <alignment horizontal="right" vertical="center"/>
      <protection/>
    </xf>
    <xf numFmtId="3" fontId="42" fillId="35" borderId="19" xfId="58" applyNumberFormat="1" applyFont="1" applyFill="1" applyBorder="1" applyAlignment="1">
      <alignment vertical="center"/>
      <protection/>
    </xf>
    <xf numFmtId="10" fontId="42" fillId="35" borderId="100" xfId="58" applyNumberFormat="1" applyFont="1" applyFill="1" applyBorder="1" applyAlignment="1">
      <alignment horizontal="right" vertical="center"/>
      <protection/>
    </xf>
    <xf numFmtId="0" fontId="42" fillId="0" borderId="0" xfId="58" applyFont="1" applyFill="1" applyAlignment="1">
      <alignment vertical="center"/>
      <protection/>
    </xf>
    <xf numFmtId="0" fontId="3" fillId="2" borderId="101" xfId="64" applyNumberFormat="1" applyFont="1" applyFill="1" applyBorder="1" quotePrefix="1">
      <alignment/>
      <protection/>
    </xf>
    <xf numFmtId="3" fontId="3" fillId="2" borderId="102" xfId="64" applyNumberFormat="1" applyFont="1" applyFill="1" applyBorder="1">
      <alignment/>
      <protection/>
    </xf>
    <xf numFmtId="3" fontId="3" fillId="2" borderId="103" xfId="64" applyNumberFormat="1" applyFont="1" applyFill="1" applyBorder="1">
      <alignment/>
      <protection/>
    </xf>
    <xf numFmtId="10" fontId="3" fillId="2" borderId="104" xfId="64" applyNumberFormat="1" applyFont="1" applyFill="1" applyBorder="1">
      <alignment/>
      <protection/>
    </xf>
    <xf numFmtId="2" fontId="3" fillId="2" borderId="105" xfId="64" applyNumberFormat="1" applyFont="1" applyFill="1" applyBorder="1" applyAlignment="1">
      <alignment horizontal="right"/>
      <protection/>
    </xf>
    <xf numFmtId="2" fontId="3" fillId="2" borderId="106" xfId="64" applyNumberFormat="1" applyFont="1" applyFill="1" applyBorder="1">
      <alignment/>
      <protection/>
    </xf>
    <xf numFmtId="0" fontId="3" fillId="2" borderId="107" xfId="64" applyNumberFormat="1" applyFont="1" applyFill="1" applyBorder="1" quotePrefix="1">
      <alignment/>
      <protection/>
    </xf>
    <xf numFmtId="3" fontId="3" fillId="2" borderId="58" xfId="64" applyNumberFormat="1" applyFont="1" applyFill="1" applyBorder="1">
      <alignment/>
      <protection/>
    </xf>
    <xf numFmtId="3" fontId="3" fillId="2" borderId="70" xfId="64" applyNumberFormat="1" applyFont="1" applyFill="1" applyBorder="1">
      <alignment/>
      <protection/>
    </xf>
    <xf numFmtId="10" fontId="3" fillId="2" borderId="59" xfId="64" applyNumberFormat="1" applyFont="1" applyFill="1" applyBorder="1">
      <alignment/>
      <protection/>
    </xf>
    <xf numFmtId="2" fontId="3" fillId="2" borderId="61" xfId="64" applyNumberFormat="1" applyFont="1" applyFill="1" applyBorder="1" applyAlignment="1">
      <alignment horizontal="right"/>
      <protection/>
    </xf>
    <xf numFmtId="2" fontId="3" fillId="2" borderId="62" xfId="64" applyNumberFormat="1" applyFont="1" applyFill="1" applyBorder="1">
      <alignment/>
      <protection/>
    </xf>
    <xf numFmtId="0" fontId="3" fillId="2" borderId="108" xfId="64" applyNumberFormat="1" applyFont="1" applyFill="1" applyBorder="1" quotePrefix="1">
      <alignment/>
      <protection/>
    </xf>
    <xf numFmtId="3" fontId="3" fillId="2" borderId="109" xfId="64" applyNumberFormat="1" applyFont="1" applyFill="1" applyBorder="1">
      <alignment/>
      <protection/>
    </xf>
    <xf numFmtId="3" fontId="3" fillId="2" borderId="110" xfId="64" applyNumberFormat="1" applyFont="1" applyFill="1" applyBorder="1">
      <alignment/>
      <protection/>
    </xf>
    <xf numFmtId="10" fontId="3" fillId="2" borderId="111" xfId="64" applyNumberFormat="1" applyFont="1" applyFill="1" applyBorder="1">
      <alignment/>
      <protection/>
    </xf>
    <xf numFmtId="2" fontId="3" fillId="2" borderId="112" xfId="64" applyNumberFormat="1" applyFont="1" applyFill="1" applyBorder="1" applyAlignment="1">
      <alignment horizontal="right"/>
      <protection/>
    </xf>
    <xf numFmtId="2" fontId="3" fillId="2" borderId="113" xfId="64" applyNumberFormat="1" applyFont="1" applyFill="1" applyBorder="1">
      <alignment/>
      <protection/>
    </xf>
    <xf numFmtId="37" fontId="135" fillId="2" borderId="0" xfId="61" applyFont="1" applyFill="1" applyBorder="1" applyAlignment="1" applyProtection="1">
      <alignment horizontal="left"/>
      <protection/>
    </xf>
    <xf numFmtId="3" fontId="3" fillId="2" borderId="80" xfId="61" applyNumberFormat="1" applyFont="1" applyFill="1" applyBorder="1" applyAlignment="1">
      <alignment horizontal="right"/>
      <protection/>
    </xf>
    <xf numFmtId="3" fontId="3" fillId="2" borderId="114" xfId="61" applyNumberFormat="1" applyFont="1" applyFill="1" applyBorder="1">
      <alignment/>
      <protection/>
    </xf>
    <xf numFmtId="3" fontId="3" fillId="2" borderId="114" xfId="61" applyNumberFormat="1" applyFont="1" applyFill="1" applyBorder="1" applyAlignment="1">
      <alignment horizontal="right"/>
      <protection/>
    </xf>
    <xf numFmtId="37" fontId="3" fillId="2" borderId="93" xfId="61" applyFont="1" applyFill="1" applyBorder="1" applyProtection="1">
      <alignment/>
      <protection/>
    </xf>
    <xf numFmtId="37" fontId="3" fillId="2" borderId="80" xfId="61" applyFont="1" applyFill="1" applyBorder="1" applyAlignment="1" applyProtection="1">
      <alignment horizontal="right"/>
      <protection/>
    </xf>
    <xf numFmtId="37" fontId="3" fillId="2" borderId="114" xfId="61" applyFont="1" applyFill="1" applyBorder="1" applyAlignment="1" applyProtection="1">
      <alignment horizontal="right"/>
      <protection/>
    </xf>
    <xf numFmtId="37" fontId="3" fillId="2" borderId="81" xfId="61" applyFont="1" applyFill="1" applyBorder="1" applyProtection="1">
      <alignment/>
      <protection/>
    </xf>
    <xf numFmtId="37" fontId="3" fillId="2" borderId="80" xfId="61" applyFont="1" applyFill="1" applyBorder="1" applyProtection="1">
      <alignment/>
      <protection/>
    </xf>
    <xf numFmtId="37" fontId="3" fillId="2" borderId="43" xfId="61" applyFont="1" applyFill="1" applyBorder="1" applyProtection="1">
      <alignment/>
      <protection/>
    </xf>
    <xf numFmtId="3" fontId="3" fillId="2" borderId="82" xfId="61" applyNumberFormat="1" applyFont="1" applyFill="1" applyBorder="1" applyAlignment="1">
      <alignment horizontal="right"/>
      <protection/>
    </xf>
    <xf numFmtId="3" fontId="3" fillId="2" borderId="115" xfId="61" applyNumberFormat="1" applyFont="1" applyFill="1" applyBorder="1">
      <alignment/>
      <protection/>
    </xf>
    <xf numFmtId="3" fontId="3" fillId="2" borderId="115" xfId="61" applyNumberFormat="1" applyFont="1" applyFill="1" applyBorder="1" applyAlignment="1">
      <alignment horizontal="right"/>
      <protection/>
    </xf>
    <xf numFmtId="37" fontId="3" fillId="2" borderId="0" xfId="61" applyFont="1" applyFill="1" applyBorder="1" applyProtection="1">
      <alignment/>
      <protection/>
    </xf>
    <xf numFmtId="37" fontId="3" fillId="2" borderId="82" xfId="61" applyFont="1" applyFill="1" applyBorder="1" applyAlignment="1" applyProtection="1">
      <alignment horizontal="right"/>
      <protection/>
    </xf>
    <xf numFmtId="37" fontId="3" fillId="2" borderId="115" xfId="61" applyFont="1" applyFill="1" applyBorder="1" applyAlignment="1" applyProtection="1">
      <alignment horizontal="right"/>
      <protection/>
    </xf>
    <xf numFmtId="37" fontId="3" fillId="2" borderId="83" xfId="61" applyFont="1" applyFill="1" applyBorder="1" applyProtection="1">
      <alignment/>
      <protection/>
    </xf>
    <xf numFmtId="37" fontId="3" fillId="2" borderId="82" xfId="61" applyFont="1" applyFill="1" applyBorder="1" applyProtection="1">
      <alignment/>
      <protection/>
    </xf>
    <xf numFmtId="37" fontId="3" fillId="2" borderId="116" xfId="61" applyFont="1" applyFill="1" applyBorder="1" applyProtection="1">
      <alignment/>
      <protection/>
    </xf>
    <xf numFmtId="37" fontId="136" fillId="2" borderId="0" xfId="61" applyFont="1" applyFill="1" applyBorder="1" applyAlignment="1" applyProtection="1">
      <alignment horizontal="left"/>
      <protection/>
    </xf>
    <xf numFmtId="37" fontId="6" fillId="2" borderId="117" xfId="61" applyFont="1" applyFill="1" applyBorder="1" applyAlignment="1">
      <alignment vertical="center"/>
      <protection/>
    </xf>
    <xf numFmtId="37" fontId="135" fillId="2" borderId="11" xfId="61" applyFont="1" applyFill="1" applyBorder="1" applyAlignment="1" applyProtection="1">
      <alignment horizontal="left"/>
      <protection/>
    </xf>
    <xf numFmtId="3" fontId="3" fillId="2" borderId="117" xfId="61" applyNumberFormat="1" applyFont="1" applyFill="1" applyBorder="1" applyAlignment="1">
      <alignment horizontal="right"/>
      <protection/>
    </xf>
    <xf numFmtId="3" fontId="3" fillId="2" borderId="76" xfId="61" applyNumberFormat="1" applyFont="1" applyFill="1" applyBorder="1">
      <alignment/>
      <protection/>
    </xf>
    <xf numFmtId="37" fontId="3" fillId="2" borderId="117" xfId="61" applyFont="1" applyFill="1" applyBorder="1" applyAlignment="1" applyProtection="1">
      <alignment horizontal="right"/>
      <protection/>
    </xf>
    <xf numFmtId="37" fontId="3" fillId="2" borderId="76" xfId="61" applyFont="1" applyFill="1" applyBorder="1" applyAlignment="1" applyProtection="1">
      <alignment horizontal="right"/>
      <protection/>
    </xf>
    <xf numFmtId="37" fontId="3" fillId="2" borderId="11" xfId="61" applyFont="1" applyFill="1" applyBorder="1" applyProtection="1">
      <alignment/>
      <protection/>
    </xf>
    <xf numFmtId="37" fontId="3" fillId="2" borderId="118" xfId="61" applyFont="1" applyFill="1" applyBorder="1" applyProtection="1">
      <alignment/>
      <protection/>
    </xf>
    <xf numFmtId="37" fontId="3" fillId="2" borderId="117" xfId="61" applyFont="1" applyFill="1" applyBorder="1" applyProtection="1">
      <alignment/>
      <protection/>
    </xf>
    <xf numFmtId="37" fontId="3" fillId="2" borderId="79" xfId="61" applyFont="1" applyFill="1" applyBorder="1" applyProtection="1">
      <alignment/>
      <protection/>
    </xf>
    <xf numFmtId="37" fontId="137" fillId="2" borderId="82" xfId="61" applyFont="1" applyFill="1" applyBorder="1" applyAlignment="1" applyProtection="1">
      <alignment vertical="center"/>
      <protection/>
    </xf>
    <xf numFmtId="37" fontId="135" fillId="2" borderId="0" xfId="61" applyFont="1" applyFill="1" applyBorder="1" applyAlignment="1" applyProtection="1">
      <alignment horizontal="left" vertical="center"/>
      <protection/>
    </xf>
    <xf numFmtId="3" fontId="3" fillId="2" borderId="82" xfId="61" applyNumberFormat="1" applyFont="1" applyFill="1" applyBorder="1">
      <alignment/>
      <protection/>
    </xf>
    <xf numFmtId="37" fontId="11" fillId="2" borderId="117" xfId="61" applyFont="1" applyFill="1" applyBorder="1" applyAlignment="1" applyProtection="1">
      <alignment horizontal="left"/>
      <protection/>
    </xf>
    <xf numFmtId="37" fontId="5" fillId="2" borderId="11" xfId="61" applyFont="1" applyFill="1" applyBorder="1" applyAlignment="1" applyProtection="1">
      <alignment horizontal="left"/>
      <protection/>
    </xf>
    <xf numFmtId="37" fontId="9" fillId="2" borderId="82" xfId="61" applyFont="1" applyFill="1" applyBorder="1" applyAlignment="1" applyProtection="1">
      <alignment horizontal="left"/>
      <protection/>
    </xf>
    <xf numFmtId="37" fontId="10" fillId="2" borderId="0" xfId="61" applyFont="1" applyFill="1" applyBorder="1" applyAlignment="1" applyProtection="1">
      <alignment horizontal="left"/>
      <protection/>
    </xf>
    <xf numFmtId="3" fontId="3" fillId="2" borderId="83" xfId="61" applyNumberFormat="1" applyFont="1" applyFill="1" applyBorder="1" applyAlignment="1">
      <alignment horizontal="right"/>
      <protection/>
    </xf>
    <xf numFmtId="3" fontId="3" fillId="2" borderId="116" xfId="61" applyNumberFormat="1" applyFont="1" applyFill="1" applyBorder="1" applyAlignment="1">
      <alignment horizontal="right"/>
      <protection/>
    </xf>
    <xf numFmtId="3" fontId="3" fillId="2" borderId="119" xfId="61" applyNumberFormat="1" applyFont="1" applyFill="1" applyBorder="1" applyAlignment="1">
      <alignment horizontal="right"/>
      <protection/>
    </xf>
    <xf numFmtId="3" fontId="3" fillId="2" borderId="120" xfId="61" applyNumberFormat="1" applyFont="1" applyFill="1" applyBorder="1" applyAlignment="1">
      <alignment horizontal="right"/>
      <protection/>
    </xf>
    <xf numFmtId="3" fontId="3" fillId="2" borderId="121" xfId="61" applyNumberFormat="1" applyFont="1" applyFill="1" applyBorder="1" applyAlignment="1">
      <alignment horizontal="right"/>
      <protection/>
    </xf>
    <xf numFmtId="3" fontId="3" fillId="2" borderId="122" xfId="61" applyNumberFormat="1" applyFont="1" applyFill="1" applyBorder="1" applyAlignment="1">
      <alignment horizontal="right"/>
      <protection/>
    </xf>
    <xf numFmtId="3" fontId="3" fillId="2" borderId="123" xfId="61" applyNumberFormat="1" applyFont="1" applyFill="1" applyBorder="1" applyAlignment="1">
      <alignment horizontal="right"/>
      <protection/>
    </xf>
    <xf numFmtId="37" fontId="7" fillId="2" borderId="117" xfId="61" applyFont="1" applyFill="1" applyBorder="1" applyAlignment="1" applyProtection="1">
      <alignment horizontal="left"/>
      <protection/>
    </xf>
    <xf numFmtId="37" fontId="3" fillId="2" borderId="0" xfId="61" applyFont="1" applyFill="1" applyBorder="1">
      <alignment/>
      <protection/>
    </xf>
    <xf numFmtId="2" fontId="6" fillId="2" borderId="82" xfId="67" applyNumberFormat="1" applyFont="1" applyFill="1" applyBorder="1" applyAlignment="1" applyProtection="1">
      <alignment horizontal="right" indent="1"/>
      <protection/>
    </xf>
    <xf numFmtId="2" fontId="6" fillId="2" borderId="115" xfId="67" applyNumberFormat="1" applyFont="1" applyFill="1" applyBorder="1" applyAlignment="1" applyProtection="1">
      <alignment horizontal="center"/>
      <protection/>
    </xf>
    <xf numFmtId="2" fontId="6" fillId="2" borderId="115" xfId="67" applyNumberFormat="1" applyFont="1" applyFill="1" applyBorder="1" applyAlignment="1" applyProtection="1">
      <alignment horizontal="right" indent="1"/>
      <protection/>
    </xf>
    <xf numFmtId="2" fontId="6" fillId="2" borderId="82" xfId="67" applyNumberFormat="1" applyFont="1" applyFill="1" applyBorder="1" applyAlignment="1" applyProtection="1">
      <alignment horizontal="center"/>
      <protection/>
    </xf>
    <xf numFmtId="2" fontId="6" fillId="2" borderId="83" xfId="67" applyNumberFormat="1" applyFont="1" applyFill="1" applyBorder="1" applyAlignment="1" applyProtection="1">
      <alignment horizontal="center"/>
      <protection/>
    </xf>
    <xf numFmtId="2" fontId="6" fillId="2" borderId="116" xfId="67" applyNumberFormat="1" applyFont="1" applyFill="1" applyBorder="1" applyAlignment="1" applyProtection="1">
      <alignment horizontal="center"/>
      <protection/>
    </xf>
    <xf numFmtId="37" fontId="8" fillId="2" borderId="121" xfId="61" applyFont="1" applyFill="1" applyBorder="1" applyAlignment="1" applyProtection="1">
      <alignment horizontal="left"/>
      <protection/>
    </xf>
    <xf numFmtId="37" fontId="3" fillId="2" borderId="94" xfId="61" applyFont="1" applyFill="1" applyBorder="1">
      <alignment/>
      <protection/>
    </xf>
    <xf numFmtId="2" fontId="6" fillId="2" borderId="121" xfId="61" applyNumberFormat="1" applyFont="1" applyFill="1" applyBorder="1" applyProtection="1">
      <alignment/>
      <protection/>
    </xf>
    <xf numFmtId="2" fontId="6" fillId="2" borderId="120" xfId="61" applyNumberFormat="1" applyFont="1" applyFill="1" applyBorder="1" applyProtection="1">
      <alignment/>
      <protection/>
    </xf>
    <xf numFmtId="2" fontId="6" fillId="2" borderId="121" xfId="61" applyNumberFormat="1" applyFont="1" applyFill="1" applyBorder="1" applyAlignment="1" applyProtection="1">
      <alignment horizontal="right" indent="1"/>
      <protection/>
    </xf>
    <xf numFmtId="2" fontId="6" fillId="2" borderId="120" xfId="61" applyNumberFormat="1" applyFont="1" applyFill="1" applyBorder="1" applyAlignment="1" applyProtection="1">
      <alignment horizontal="right" indent="1"/>
      <protection/>
    </xf>
    <xf numFmtId="2" fontId="6" fillId="2" borderId="94" xfId="61" applyNumberFormat="1" applyFont="1" applyFill="1" applyBorder="1" applyAlignment="1" applyProtection="1">
      <alignment horizontal="right" indent="1"/>
      <protection/>
    </xf>
    <xf numFmtId="2" fontId="6" fillId="2" borderId="122" xfId="61" applyNumberFormat="1" applyFont="1" applyFill="1" applyBorder="1" applyAlignment="1" applyProtection="1">
      <alignment horizontal="right" indent="1"/>
      <protection/>
    </xf>
    <xf numFmtId="2" fontId="6" fillId="2" borderId="123" xfId="61" applyNumberFormat="1" applyFont="1" applyFill="1" applyBorder="1" applyAlignment="1" applyProtection="1">
      <alignment horizontal="right" indent="1"/>
      <protection/>
    </xf>
    <xf numFmtId="37" fontId="7" fillId="2" borderId="82" xfId="61" applyFont="1" applyFill="1" applyBorder="1" applyAlignment="1" applyProtection="1">
      <alignment horizontal="left"/>
      <protection/>
    </xf>
    <xf numFmtId="37" fontId="5" fillId="2" borderId="0" xfId="61" applyFont="1" applyFill="1" applyBorder="1" applyAlignment="1" applyProtection="1">
      <alignment horizontal="left"/>
      <protection/>
    </xf>
    <xf numFmtId="2" fontId="6" fillId="2" borderId="82" xfId="61" applyNumberFormat="1" applyFont="1" applyFill="1" applyBorder="1" applyProtection="1">
      <alignment/>
      <protection/>
    </xf>
    <xf numFmtId="2" fontId="6" fillId="2" borderId="115" xfId="61" applyNumberFormat="1" applyFont="1" applyFill="1" applyBorder="1" applyProtection="1">
      <alignment/>
      <protection/>
    </xf>
    <xf numFmtId="2" fontId="6" fillId="2" borderId="82" xfId="61" applyNumberFormat="1" applyFont="1" applyFill="1" applyBorder="1" applyAlignment="1" applyProtection="1">
      <alignment horizontal="right" indent="1"/>
      <protection/>
    </xf>
    <xf numFmtId="2" fontId="6" fillId="2" borderId="115" xfId="61" applyNumberFormat="1" applyFont="1" applyFill="1" applyBorder="1" applyAlignment="1" applyProtection="1">
      <alignment horizontal="right" indent="1"/>
      <protection/>
    </xf>
    <xf numFmtId="2" fontId="6" fillId="2" borderId="0" xfId="61" applyNumberFormat="1" applyFont="1" applyFill="1" applyBorder="1" applyAlignment="1" applyProtection="1">
      <alignment horizontal="right" indent="1"/>
      <protection/>
    </xf>
    <xf numFmtId="2" fontId="6" fillId="2" borderId="83" xfId="61" applyNumberFormat="1" applyFont="1" applyFill="1" applyBorder="1" applyAlignment="1" applyProtection="1">
      <alignment horizontal="right" indent="1"/>
      <protection/>
    </xf>
    <xf numFmtId="2" fontId="6" fillId="2" borderId="116" xfId="61" applyNumberFormat="1" applyFont="1" applyFill="1" applyBorder="1" applyAlignment="1" applyProtection="1">
      <alignment horizontal="right" indent="1"/>
      <protection/>
    </xf>
    <xf numFmtId="37" fontId="9" fillId="2" borderId="86" xfId="61" applyFont="1" applyFill="1" applyBorder="1" applyAlignment="1" applyProtection="1">
      <alignment horizontal="left"/>
      <protection/>
    </xf>
    <xf numFmtId="37" fontId="5" fillId="2" borderId="95" xfId="61" applyFont="1" applyFill="1" applyBorder="1" applyAlignment="1" applyProtection="1">
      <alignment horizontal="left"/>
      <protection/>
    </xf>
    <xf numFmtId="2" fontId="6" fillId="2" borderId="86" xfId="61" applyNumberFormat="1" applyFont="1" applyFill="1" applyBorder="1" applyAlignment="1" applyProtection="1">
      <alignment horizontal="right" indent="1"/>
      <protection/>
    </xf>
    <xf numFmtId="2" fontId="6" fillId="2" borderId="124" xfId="61" applyNumberFormat="1" applyFont="1" applyFill="1" applyBorder="1" applyAlignment="1" applyProtection="1">
      <alignment horizontal="center"/>
      <protection/>
    </xf>
    <xf numFmtId="2" fontId="6" fillId="2" borderId="124" xfId="61" applyNumberFormat="1" applyFont="1" applyFill="1" applyBorder="1" applyAlignment="1" applyProtection="1">
      <alignment horizontal="right" indent="1"/>
      <protection/>
    </xf>
    <xf numFmtId="2" fontId="6" fillId="2" borderId="86" xfId="61" applyNumberFormat="1" applyFont="1" applyFill="1" applyBorder="1" applyAlignment="1" applyProtection="1">
      <alignment horizontal="center"/>
      <protection/>
    </xf>
    <xf numFmtId="2" fontId="6" fillId="2" borderId="87" xfId="61" applyNumberFormat="1" applyFont="1" applyFill="1" applyBorder="1" applyAlignment="1" applyProtection="1">
      <alignment horizontal="center"/>
      <protection/>
    </xf>
    <xf numFmtId="2" fontId="6" fillId="2" borderId="125" xfId="61" applyNumberFormat="1" applyFont="1" applyFill="1" applyBorder="1" applyAlignment="1" applyProtection="1">
      <alignment horizontal="center"/>
      <protection/>
    </xf>
    <xf numFmtId="0" fontId="6" fillId="2" borderId="126" xfId="58" applyFont="1" applyFill="1" applyBorder="1">
      <alignment/>
      <protection/>
    </xf>
    <xf numFmtId="3" fontId="6" fillId="2" borderId="102" xfId="58" applyNumberFormat="1" applyFont="1" applyFill="1" applyBorder="1">
      <alignment/>
      <protection/>
    </xf>
    <xf numFmtId="3" fontId="6" fillId="2" borderId="104" xfId="58" applyNumberFormat="1" applyFont="1" applyFill="1" applyBorder="1">
      <alignment/>
      <protection/>
    </xf>
    <xf numFmtId="3" fontId="6" fillId="2" borderId="127" xfId="58" applyNumberFormat="1" applyFont="1" applyFill="1" applyBorder="1">
      <alignment/>
      <protection/>
    </xf>
    <xf numFmtId="3" fontId="12" fillId="2" borderId="128" xfId="58" applyNumberFormat="1" applyFont="1" applyFill="1" applyBorder="1">
      <alignment/>
      <protection/>
    </xf>
    <xf numFmtId="10" fontId="6" fillId="2" borderId="129" xfId="58" applyNumberFormat="1" applyFont="1" applyFill="1" applyBorder="1">
      <alignment/>
      <protection/>
    </xf>
    <xf numFmtId="3" fontId="6" fillId="2" borderId="130" xfId="58" applyNumberFormat="1" applyFont="1" applyFill="1" applyBorder="1">
      <alignment/>
      <protection/>
    </xf>
    <xf numFmtId="10" fontId="6" fillId="2" borderId="129" xfId="58" applyNumberFormat="1" applyFont="1" applyFill="1" applyBorder="1" applyAlignment="1">
      <alignment horizontal="right"/>
      <protection/>
    </xf>
    <xf numFmtId="10" fontId="6" fillId="2" borderId="131" xfId="58" applyNumberFormat="1" applyFont="1" applyFill="1" applyBorder="1" applyAlignment="1">
      <alignment horizontal="right"/>
      <protection/>
    </xf>
    <xf numFmtId="0" fontId="6" fillId="2" borderId="57" xfId="58" applyFont="1" applyFill="1" applyBorder="1">
      <alignment/>
      <protection/>
    </xf>
    <xf numFmtId="3" fontId="6" fillId="2" borderId="58" xfId="58" applyNumberFormat="1" applyFont="1" applyFill="1" applyBorder="1">
      <alignment/>
      <protection/>
    </xf>
    <xf numFmtId="3" fontId="6" fillId="2" borderId="59" xfId="58" applyNumberFormat="1" applyFont="1" applyFill="1" applyBorder="1">
      <alignment/>
      <protection/>
    </xf>
    <xf numFmtId="3" fontId="6" fillId="2" borderId="60" xfId="58" applyNumberFormat="1" applyFont="1" applyFill="1" applyBorder="1">
      <alignment/>
      <protection/>
    </xf>
    <xf numFmtId="3" fontId="12" fillId="2" borderId="132" xfId="58" applyNumberFormat="1" applyFont="1" applyFill="1" applyBorder="1">
      <alignment/>
      <protection/>
    </xf>
    <xf numFmtId="10" fontId="6" fillId="2" borderId="133" xfId="58" applyNumberFormat="1" applyFont="1" applyFill="1" applyBorder="1">
      <alignment/>
      <protection/>
    </xf>
    <xf numFmtId="3" fontId="6" fillId="2" borderId="134" xfId="58" applyNumberFormat="1" applyFont="1" applyFill="1" applyBorder="1">
      <alignment/>
      <protection/>
    </xf>
    <xf numFmtId="10" fontId="6" fillId="2" borderId="133" xfId="58" applyNumberFormat="1" applyFont="1" applyFill="1" applyBorder="1" applyAlignment="1">
      <alignment horizontal="right"/>
      <protection/>
    </xf>
    <xf numFmtId="10" fontId="6" fillId="2" borderId="135" xfId="58" applyNumberFormat="1" applyFont="1" applyFill="1" applyBorder="1" applyAlignment="1">
      <alignment horizontal="right"/>
      <protection/>
    </xf>
    <xf numFmtId="0" fontId="6" fillId="2" borderId="136" xfId="58" applyFont="1" applyFill="1" applyBorder="1">
      <alignment/>
      <protection/>
    </xf>
    <xf numFmtId="3" fontId="6" fillId="2" borderId="109" xfId="58" applyNumberFormat="1" applyFont="1" applyFill="1" applyBorder="1">
      <alignment/>
      <protection/>
    </xf>
    <xf numFmtId="3" fontId="6" fillId="2" borderId="111" xfId="58" applyNumberFormat="1" applyFont="1" applyFill="1" applyBorder="1">
      <alignment/>
      <protection/>
    </xf>
    <xf numFmtId="3" fontId="6" fillId="2" borderId="137" xfId="58" applyNumberFormat="1" applyFont="1" applyFill="1" applyBorder="1">
      <alignment/>
      <protection/>
    </xf>
    <xf numFmtId="3" fontId="12" fillId="2" borderId="138" xfId="58" applyNumberFormat="1" applyFont="1" applyFill="1" applyBorder="1">
      <alignment/>
      <protection/>
    </xf>
    <xf numFmtId="10" fontId="6" fillId="2" borderId="139" xfId="58" applyNumberFormat="1" applyFont="1" applyFill="1" applyBorder="1">
      <alignment/>
      <protection/>
    </xf>
    <xf numFmtId="3" fontId="6" fillId="2" borderId="140" xfId="58" applyNumberFormat="1" applyFont="1" applyFill="1" applyBorder="1">
      <alignment/>
      <protection/>
    </xf>
    <xf numFmtId="10" fontId="6" fillId="2" borderId="139" xfId="58" applyNumberFormat="1" applyFont="1" applyFill="1" applyBorder="1" applyAlignment="1">
      <alignment horizontal="right"/>
      <protection/>
    </xf>
    <xf numFmtId="10" fontId="6" fillId="2" borderId="141" xfId="58" applyNumberFormat="1" applyFont="1" applyFill="1" applyBorder="1" applyAlignment="1">
      <alignment horizontal="right"/>
      <protection/>
    </xf>
    <xf numFmtId="0" fontId="3" fillId="2" borderId="126" xfId="65" applyNumberFormat="1" applyFont="1" applyFill="1" applyBorder="1">
      <alignment/>
      <protection/>
    </xf>
    <xf numFmtId="3" fontId="3" fillId="2" borderId="130" xfId="65" applyNumberFormat="1" applyFont="1" applyFill="1" applyBorder="1">
      <alignment/>
      <protection/>
    </xf>
    <xf numFmtId="3" fontId="3" fillId="2" borderId="103" xfId="65" applyNumberFormat="1" applyFont="1" applyFill="1" applyBorder="1">
      <alignment/>
      <protection/>
    </xf>
    <xf numFmtId="10" fontId="3" fillId="2" borderId="103" xfId="65" applyNumberFormat="1" applyFont="1" applyFill="1" applyBorder="1">
      <alignment/>
      <protection/>
    </xf>
    <xf numFmtId="3" fontId="3" fillId="2" borderId="102" xfId="65" applyNumberFormat="1" applyFont="1" applyFill="1" applyBorder="1">
      <alignment/>
      <protection/>
    </xf>
    <xf numFmtId="10" fontId="3" fillId="2" borderId="105" xfId="65" applyNumberFormat="1" applyFont="1" applyFill="1" applyBorder="1">
      <alignment/>
      <protection/>
    </xf>
    <xf numFmtId="10" fontId="3" fillId="2" borderId="106" xfId="65" applyNumberFormat="1" applyFont="1" applyFill="1" applyBorder="1">
      <alignment/>
      <protection/>
    </xf>
    <xf numFmtId="0" fontId="3" fillId="2" borderId="57" xfId="65" applyNumberFormat="1" applyFont="1" applyFill="1" applyBorder="1">
      <alignment/>
      <protection/>
    </xf>
    <xf numFmtId="3" fontId="3" fillId="2" borderId="134" xfId="65" applyNumberFormat="1" applyFont="1" applyFill="1" applyBorder="1">
      <alignment/>
      <protection/>
    </xf>
    <xf numFmtId="3" fontId="3" fillId="2" borderId="70" xfId="65" applyNumberFormat="1" applyFont="1" applyFill="1" applyBorder="1">
      <alignment/>
      <protection/>
    </xf>
    <xf numFmtId="10" fontId="3" fillId="2" borderId="70" xfId="65" applyNumberFormat="1" applyFont="1" applyFill="1" applyBorder="1">
      <alignment/>
      <protection/>
    </xf>
    <xf numFmtId="3" fontId="3" fillId="2" borderId="58" xfId="65" applyNumberFormat="1" applyFont="1" applyFill="1" applyBorder="1">
      <alignment/>
      <protection/>
    </xf>
    <xf numFmtId="10" fontId="3" fillId="2" borderId="61" xfId="65" applyNumberFormat="1" applyFont="1" applyFill="1" applyBorder="1">
      <alignment/>
      <protection/>
    </xf>
    <xf numFmtId="10" fontId="3" fillId="2" borderId="62" xfId="65" applyNumberFormat="1" applyFont="1" applyFill="1" applyBorder="1">
      <alignment/>
      <protection/>
    </xf>
    <xf numFmtId="0" fontId="3" fillId="2" borderId="136" xfId="65" applyNumberFormat="1" applyFont="1" applyFill="1" applyBorder="1">
      <alignment/>
      <protection/>
    </xf>
    <xf numFmtId="3" fontId="3" fillId="2" borderId="140" xfId="65" applyNumberFormat="1" applyFont="1" applyFill="1" applyBorder="1">
      <alignment/>
      <protection/>
    </xf>
    <xf numFmtId="3" fontId="3" fillId="2" borderId="110" xfId="65" applyNumberFormat="1" applyFont="1" applyFill="1" applyBorder="1">
      <alignment/>
      <protection/>
    </xf>
    <xf numFmtId="10" fontId="3" fillId="2" borderId="110" xfId="65" applyNumberFormat="1" applyFont="1" applyFill="1" applyBorder="1">
      <alignment/>
      <protection/>
    </xf>
    <xf numFmtId="3" fontId="3" fillId="2" borderId="109" xfId="65" applyNumberFormat="1" applyFont="1" applyFill="1" applyBorder="1">
      <alignment/>
      <protection/>
    </xf>
    <xf numFmtId="10" fontId="3" fillId="2" borderId="112" xfId="65" applyNumberFormat="1" applyFont="1" applyFill="1" applyBorder="1">
      <alignment/>
      <protection/>
    </xf>
    <xf numFmtId="10" fontId="3" fillId="2" borderId="113" xfId="65" applyNumberFormat="1" applyFont="1" applyFill="1" applyBorder="1">
      <alignment/>
      <protection/>
    </xf>
    <xf numFmtId="0" fontId="3" fillId="2" borderId="51" xfId="58" applyFont="1" applyFill="1" applyBorder="1">
      <alignment/>
      <protection/>
    </xf>
    <xf numFmtId="3" fontId="3" fillId="2" borderId="52" xfId="58" applyNumberFormat="1" applyFont="1" applyFill="1" applyBorder="1">
      <alignment/>
      <protection/>
    </xf>
    <xf numFmtId="3" fontId="3" fillId="2" borderId="53" xfId="58" applyNumberFormat="1" applyFont="1" applyFill="1" applyBorder="1">
      <alignment/>
      <protection/>
    </xf>
    <xf numFmtId="3" fontId="3" fillId="2" borderId="54" xfId="58" applyNumberFormat="1" applyFont="1" applyFill="1" applyBorder="1">
      <alignment/>
      <protection/>
    </xf>
    <xf numFmtId="10" fontId="3" fillId="2" borderId="55" xfId="58" applyNumberFormat="1" applyFont="1" applyFill="1" applyBorder="1">
      <alignment/>
      <protection/>
    </xf>
    <xf numFmtId="10" fontId="3" fillId="2" borderId="55" xfId="58" applyNumberFormat="1" applyFont="1" applyFill="1" applyBorder="1" applyAlignment="1">
      <alignment horizontal="right"/>
      <protection/>
    </xf>
    <xf numFmtId="10" fontId="3" fillId="2" borderId="56" xfId="58" applyNumberFormat="1" applyFont="1" applyFill="1" applyBorder="1" applyAlignment="1">
      <alignment horizontal="right"/>
      <protection/>
    </xf>
    <xf numFmtId="0" fontId="3" fillId="2" borderId="57" xfId="58" applyFont="1" applyFill="1" applyBorder="1">
      <alignment/>
      <protection/>
    </xf>
    <xf numFmtId="3" fontId="3" fillId="2" borderId="58" xfId="58" applyNumberFormat="1" applyFont="1" applyFill="1" applyBorder="1">
      <alignment/>
      <protection/>
    </xf>
    <xf numFmtId="3" fontId="3" fillId="2" borderId="59" xfId="58" applyNumberFormat="1" applyFont="1" applyFill="1" applyBorder="1">
      <alignment/>
      <protection/>
    </xf>
    <xf numFmtId="3" fontId="3" fillId="2" borderId="60" xfId="58" applyNumberFormat="1" applyFont="1" applyFill="1" applyBorder="1">
      <alignment/>
      <protection/>
    </xf>
    <xf numFmtId="10" fontId="3" fillId="2" borderId="61" xfId="58" applyNumberFormat="1" applyFont="1" applyFill="1" applyBorder="1">
      <alignment/>
      <protection/>
    </xf>
    <xf numFmtId="10" fontId="3" fillId="2" borderId="61" xfId="58" applyNumberFormat="1" applyFont="1" applyFill="1" applyBorder="1" applyAlignment="1">
      <alignment horizontal="right"/>
      <protection/>
    </xf>
    <xf numFmtId="10" fontId="3" fillId="2" borderId="62" xfId="58" applyNumberFormat="1" applyFont="1" applyFill="1" applyBorder="1" applyAlignment="1">
      <alignment horizontal="right"/>
      <protection/>
    </xf>
    <xf numFmtId="0" fontId="3" fillId="2" borderId="63" xfId="58" applyFont="1" applyFill="1" applyBorder="1">
      <alignment/>
      <protection/>
    </xf>
    <xf numFmtId="3" fontId="3" fillId="2" borderId="64" xfId="58" applyNumberFormat="1" applyFont="1" applyFill="1" applyBorder="1">
      <alignment/>
      <protection/>
    </xf>
    <xf numFmtId="3" fontId="3" fillId="2" borderId="65" xfId="58" applyNumberFormat="1" applyFont="1" applyFill="1" applyBorder="1">
      <alignment/>
      <protection/>
    </xf>
    <xf numFmtId="3" fontId="3" fillId="2" borderId="66" xfId="58" applyNumberFormat="1" applyFont="1" applyFill="1" applyBorder="1">
      <alignment/>
      <protection/>
    </xf>
    <xf numFmtId="10" fontId="3" fillId="2" borderId="67" xfId="58" applyNumberFormat="1" applyFont="1" applyFill="1" applyBorder="1">
      <alignment/>
      <protection/>
    </xf>
    <xf numFmtId="10" fontId="3" fillId="2" borderId="67" xfId="58" applyNumberFormat="1" applyFont="1" applyFill="1" applyBorder="1" applyAlignment="1">
      <alignment horizontal="right"/>
      <protection/>
    </xf>
    <xf numFmtId="10" fontId="3" fillId="2" borderId="68" xfId="58" applyNumberFormat="1" applyFont="1" applyFill="1" applyBorder="1" applyAlignment="1">
      <alignment horizontal="right"/>
      <protection/>
    </xf>
    <xf numFmtId="3" fontId="3" fillId="2" borderId="69" xfId="58" applyNumberFormat="1" applyFont="1" applyFill="1" applyBorder="1">
      <alignment/>
      <protection/>
    </xf>
    <xf numFmtId="3" fontId="3" fillId="2" borderId="70" xfId="58" applyNumberFormat="1" applyFont="1" applyFill="1" applyBorder="1">
      <alignment/>
      <protection/>
    </xf>
    <xf numFmtId="3" fontId="3" fillId="2" borderId="71" xfId="58" applyNumberFormat="1" applyFont="1" applyFill="1" applyBorder="1">
      <alignment/>
      <protection/>
    </xf>
    <xf numFmtId="3" fontId="3" fillId="2" borderId="72" xfId="58" applyNumberFormat="1" applyFont="1" applyFill="1" applyBorder="1">
      <alignment/>
      <protection/>
    </xf>
    <xf numFmtId="3" fontId="3" fillId="2" borderId="142" xfId="58" applyNumberFormat="1" applyFont="1" applyFill="1" applyBorder="1">
      <alignment/>
      <protection/>
    </xf>
    <xf numFmtId="10" fontId="6" fillId="2" borderId="55" xfId="58" applyNumberFormat="1" applyFont="1" applyFill="1" applyBorder="1" applyAlignment="1">
      <alignment horizontal="right"/>
      <protection/>
    </xf>
    <xf numFmtId="3" fontId="3" fillId="2" borderId="73" xfId="58" applyNumberFormat="1" applyFont="1" applyFill="1" applyBorder="1">
      <alignment/>
      <protection/>
    </xf>
    <xf numFmtId="3" fontId="3" fillId="2" borderId="134" xfId="58" applyNumberFormat="1" applyFont="1" applyFill="1" applyBorder="1">
      <alignment/>
      <protection/>
    </xf>
    <xf numFmtId="10" fontId="6" fillId="2" borderId="61" xfId="58" applyNumberFormat="1" applyFont="1" applyFill="1" applyBorder="1" applyAlignment="1">
      <alignment horizontal="right"/>
      <protection/>
    </xf>
    <xf numFmtId="3" fontId="3" fillId="2" borderId="74" xfId="58" applyNumberFormat="1" applyFont="1" applyFill="1" applyBorder="1">
      <alignment/>
      <protection/>
    </xf>
    <xf numFmtId="3" fontId="3" fillId="2" borderId="143" xfId="58" applyNumberFormat="1" applyFont="1" applyFill="1" applyBorder="1">
      <alignment/>
      <protection/>
    </xf>
    <xf numFmtId="10" fontId="6" fillId="2" borderId="67" xfId="58" applyNumberFormat="1" applyFont="1" applyFill="1" applyBorder="1" applyAlignment="1">
      <alignment horizontal="right"/>
      <protection/>
    </xf>
    <xf numFmtId="0" fontId="3" fillId="2" borderId="144" xfId="58" applyFont="1" applyFill="1" applyBorder="1">
      <alignment/>
      <protection/>
    </xf>
    <xf numFmtId="3" fontId="3" fillId="2" borderId="145" xfId="58" applyNumberFormat="1" applyFont="1" applyFill="1" applyBorder="1">
      <alignment/>
      <protection/>
    </xf>
    <xf numFmtId="3" fontId="3" fillId="2" borderId="146" xfId="58" applyNumberFormat="1" applyFont="1" applyFill="1" applyBorder="1">
      <alignment/>
      <protection/>
    </xf>
    <xf numFmtId="3" fontId="3" fillId="2" borderId="147" xfId="58" applyNumberFormat="1" applyFont="1" applyFill="1" applyBorder="1">
      <alignment/>
      <protection/>
    </xf>
    <xf numFmtId="3" fontId="3" fillId="2" borderId="148" xfId="58" applyNumberFormat="1" applyFont="1" applyFill="1" applyBorder="1">
      <alignment/>
      <protection/>
    </xf>
    <xf numFmtId="3" fontId="3" fillId="2" borderId="149" xfId="58" applyNumberFormat="1" applyFont="1" applyFill="1" applyBorder="1">
      <alignment/>
      <protection/>
    </xf>
    <xf numFmtId="10" fontId="3" fillId="2" borderId="150" xfId="58" applyNumberFormat="1" applyFont="1" applyFill="1" applyBorder="1">
      <alignment/>
      <protection/>
    </xf>
    <xf numFmtId="10" fontId="6" fillId="2" borderId="150" xfId="58" applyNumberFormat="1" applyFont="1" applyFill="1" applyBorder="1" applyAlignment="1">
      <alignment horizontal="right"/>
      <protection/>
    </xf>
    <xf numFmtId="10" fontId="3" fillId="2" borderId="151" xfId="58" applyNumberFormat="1" applyFont="1" applyFill="1" applyBorder="1" applyAlignment="1">
      <alignment horizontal="right"/>
      <protection/>
    </xf>
    <xf numFmtId="0" fontId="3" fillId="2" borderId="152" xfId="58" applyFont="1" applyFill="1" applyBorder="1">
      <alignment/>
      <protection/>
    </xf>
    <xf numFmtId="3" fontId="3" fillId="2" borderId="153" xfId="58" applyNumberFormat="1" applyFont="1" applyFill="1" applyBorder="1">
      <alignment/>
      <protection/>
    </xf>
    <xf numFmtId="3" fontId="3" fillId="2" borderId="154" xfId="58" applyNumberFormat="1" applyFont="1" applyFill="1" applyBorder="1">
      <alignment/>
      <protection/>
    </xf>
    <xf numFmtId="3" fontId="3" fillId="2" borderId="155" xfId="58" applyNumberFormat="1" applyFont="1" applyFill="1" applyBorder="1">
      <alignment/>
      <protection/>
    </xf>
    <xf numFmtId="3" fontId="3" fillId="2" borderId="156" xfId="58" applyNumberFormat="1" applyFont="1" applyFill="1" applyBorder="1">
      <alignment/>
      <protection/>
    </xf>
    <xf numFmtId="3" fontId="3" fillId="2" borderId="157" xfId="58" applyNumberFormat="1" applyFont="1" applyFill="1" applyBorder="1">
      <alignment/>
      <protection/>
    </xf>
    <xf numFmtId="10" fontId="3" fillId="2" borderId="158" xfId="58" applyNumberFormat="1" applyFont="1" applyFill="1" applyBorder="1">
      <alignment/>
      <protection/>
    </xf>
    <xf numFmtId="10" fontId="6" fillId="2" borderId="158" xfId="58" applyNumberFormat="1" applyFont="1" applyFill="1" applyBorder="1" applyAlignment="1">
      <alignment horizontal="right"/>
      <protection/>
    </xf>
    <xf numFmtId="3" fontId="3" fillId="2" borderId="159" xfId="58" applyNumberFormat="1" applyFont="1" applyFill="1" applyBorder="1">
      <alignment/>
      <protection/>
    </xf>
    <xf numFmtId="10" fontId="3" fillId="2" borderId="160" xfId="58" applyNumberFormat="1" applyFont="1" applyFill="1" applyBorder="1" applyAlignment="1">
      <alignment horizontal="right"/>
      <protection/>
    </xf>
    <xf numFmtId="3" fontId="3" fillId="2" borderId="161" xfId="58" applyNumberFormat="1" applyFont="1" applyFill="1" applyBorder="1">
      <alignment/>
      <protection/>
    </xf>
    <xf numFmtId="0" fontId="6" fillId="36" borderId="41" xfId="58" applyFont="1" applyFill="1" applyBorder="1" applyAlignment="1">
      <alignment vertical="center"/>
      <protection/>
    </xf>
    <xf numFmtId="3" fontId="6" fillId="36" borderId="39" xfId="58" applyNumberFormat="1" applyFont="1" applyFill="1" applyBorder="1" applyAlignment="1">
      <alignment vertical="center"/>
      <protection/>
    </xf>
    <xf numFmtId="3" fontId="6" fillId="36" borderId="38" xfId="58" applyNumberFormat="1" applyFont="1" applyFill="1" applyBorder="1" applyAlignment="1">
      <alignment vertical="center"/>
      <protection/>
    </xf>
    <xf numFmtId="3" fontId="6" fillId="36" borderId="37" xfId="58" applyNumberFormat="1" applyFont="1" applyFill="1" applyBorder="1" applyAlignment="1">
      <alignment vertical="center"/>
      <protection/>
    </xf>
    <xf numFmtId="10" fontId="6" fillId="36" borderId="40" xfId="58" applyNumberFormat="1" applyFont="1" applyFill="1" applyBorder="1" applyAlignment="1">
      <alignment vertical="center"/>
      <protection/>
    </xf>
    <xf numFmtId="10" fontId="6" fillId="36" borderId="40" xfId="58" applyNumberFormat="1" applyFont="1" applyFill="1" applyBorder="1" applyAlignment="1">
      <alignment horizontal="right" vertical="center"/>
      <protection/>
    </xf>
    <xf numFmtId="10" fontId="6" fillId="36" borderId="34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Alignment="1">
      <alignment vertical="center"/>
      <protection/>
    </xf>
    <xf numFmtId="3" fontId="6" fillId="36" borderId="36" xfId="58" applyNumberFormat="1" applyFont="1" applyFill="1" applyBorder="1" applyAlignment="1">
      <alignment vertical="center"/>
      <protection/>
    </xf>
    <xf numFmtId="0" fontId="6" fillId="36" borderId="162" xfId="58" applyFont="1" applyFill="1" applyBorder="1" applyAlignment="1">
      <alignment vertical="center"/>
      <protection/>
    </xf>
    <xf numFmtId="3" fontId="6" fillId="36" borderId="163" xfId="58" applyNumberFormat="1" applyFont="1" applyFill="1" applyBorder="1" applyAlignment="1">
      <alignment vertical="center"/>
      <protection/>
    </xf>
    <xf numFmtId="3" fontId="6" fillId="36" borderId="164" xfId="58" applyNumberFormat="1" applyFont="1" applyFill="1" applyBorder="1" applyAlignment="1">
      <alignment vertical="center"/>
      <protection/>
    </xf>
    <xf numFmtId="3" fontId="6" fillId="36" borderId="165" xfId="58" applyNumberFormat="1" applyFont="1" applyFill="1" applyBorder="1" applyAlignment="1">
      <alignment vertical="center"/>
      <protection/>
    </xf>
    <xf numFmtId="10" fontId="6" fillId="36" borderId="166" xfId="58" applyNumberFormat="1" applyFont="1" applyFill="1" applyBorder="1" applyAlignment="1">
      <alignment vertical="center"/>
      <protection/>
    </xf>
    <xf numFmtId="10" fontId="6" fillId="36" borderId="166" xfId="58" applyNumberFormat="1" applyFont="1" applyFill="1" applyBorder="1" applyAlignment="1">
      <alignment horizontal="right" vertical="center"/>
      <protection/>
    </xf>
    <xf numFmtId="10" fontId="6" fillId="36" borderId="46" xfId="58" applyNumberFormat="1" applyFont="1" applyFill="1" applyBorder="1" applyAlignment="1">
      <alignment horizontal="right" vertical="center"/>
      <protection/>
    </xf>
    <xf numFmtId="10" fontId="6" fillId="36" borderId="38" xfId="58" applyNumberFormat="1" applyFont="1" applyFill="1" applyBorder="1" applyAlignment="1">
      <alignment horizontal="right" vertical="center"/>
      <protection/>
    </xf>
    <xf numFmtId="3" fontId="6" fillId="36" borderId="167" xfId="58" applyNumberFormat="1" applyFont="1" applyFill="1" applyBorder="1" applyAlignment="1">
      <alignment vertical="center"/>
      <protection/>
    </xf>
    <xf numFmtId="10" fontId="6" fillId="36" borderId="38" xfId="58" applyNumberFormat="1" applyFont="1" applyFill="1" applyBorder="1" applyAlignment="1">
      <alignment vertical="center"/>
      <protection/>
    </xf>
    <xf numFmtId="0" fontId="6" fillId="36" borderId="31" xfId="58" applyFont="1" applyFill="1" applyBorder="1" applyAlignment="1">
      <alignment vertical="center"/>
      <protection/>
    </xf>
    <xf numFmtId="3" fontId="6" fillId="36" borderId="29" xfId="58" applyNumberFormat="1" applyFont="1" applyFill="1" applyBorder="1" applyAlignment="1">
      <alignment vertical="center"/>
      <protection/>
    </xf>
    <xf numFmtId="3" fontId="6" fillId="36" borderId="28" xfId="58" applyNumberFormat="1" applyFont="1" applyFill="1" applyBorder="1" applyAlignment="1">
      <alignment vertical="center"/>
      <protection/>
    </xf>
    <xf numFmtId="3" fontId="6" fillId="36" borderId="27" xfId="58" applyNumberFormat="1" applyFont="1" applyFill="1" applyBorder="1" applyAlignment="1">
      <alignment vertical="center"/>
      <protection/>
    </xf>
    <xf numFmtId="10" fontId="6" fillId="36" borderId="30" xfId="58" applyNumberFormat="1" applyFont="1" applyFill="1" applyBorder="1" applyAlignment="1">
      <alignment vertical="center"/>
      <protection/>
    </xf>
    <xf numFmtId="10" fontId="6" fillId="36" borderId="28" xfId="58" applyNumberFormat="1" applyFont="1" applyFill="1" applyBorder="1" applyAlignment="1">
      <alignment horizontal="right" vertical="center"/>
      <protection/>
    </xf>
    <xf numFmtId="3" fontId="6" fillId="36" borderId="96" xfId="58" applyNumberFormat="1" applyFont="1" applyFill="1" applyBorder="1" applyAlignment="1">
      <alignment vertical="center"/>
      <protection/>
    </xf>
    <xf numFmtId="10" fontId="6" fillId="36" borderId="28" xfId="58" applyNumberFormat="1" applyFont="1" applyFill="1" applyBorder="1" applyAlignment="1">
      <alignment vertical="center"/>
      <protection/>
    </xf>
    <xf numFmtId="10" fontId="6" fillId="36" borderId="26" xfId="58" applyNumberFormat="1" applyFont="1" applyFill="1" applyBorder="1" applyAlignment="1">
      <alignment horizontal="right" vertical="center"/>
      <protection/>
    </xf>
    <xf numFmtId="0" fontId="3" fillId="0" borderId="0" xfId="58" applyFont="1" applyFill="1" applyAlignment="1">
      <alignment vertical="center"/>
      <protection/>
    </xf>
    <xf numFmtId="10" fontId="3" fillId="2" borderId="53" xfId="58" applyNumberFormat="1" applyFont="1" applyFill="1" applyBorder="1" applyAlignment="1">
      <alignment horizontal="right"/>
      <protection/>
    </xf>
    <xf numFmtId="3" fontId="3" fillId="2" borderId="168" xfId="58" applyNumberFormat="1" applyFont="1" applyFill="1" applyBorder="1">
      <alignment/>
      <protection/>
    </xf>
    <xf numFmtId="10" fontId="3" fillId="2" borderId="53" xfId="58" applyNumberFormat="1" applyFont="1" applyFill="1" applyBorder="1">
      <alignment/>
      <protection/>
    </xf>
    <xf numFmtId="10" fontId="3" fillId="2" borderId="59" xfId="58" applyNumberFormat="1" applyFont="1" applyFill="1" applyBorder="1" applyAlignment="1">
      <alignment horizontal="right"/>
      <protection/>
    </xf>
    <xf numFmtId="3" fontId="3" fillId="2" borderId="169" xfId="58" applyNumberFormat="1" applyFont="1" applyFill="1" applyBorder="1">
      <alignment/>
      <protection/>
    </xf>
    <xf numFmtId="10" fontId="3" fillId="2" borderId="59" xfId="58" applyNumberFormat="1" applyFont="1" applyFill="1" applyBorder="1">
      <alignment/>
      <protection/>
    </xf>
    <xf numFmtId="10" fontId="3" fillId="2" borderId="65" xfId="58" applyNumberFormat="1" applyFont="1" applyFill="1" applyBorder="1" applyAlignment="1">
      <alignment horizontal="right"/>
      <protection/>
    </xf>
    <xf numFmtId="3" fontId="3" fillId="2" borderId="170" xfId="58" applyNumberFormat="1" applyFont="1" applyFill="1" applyBorder="1">
      <alignment/>
      <protection/>
    </xf>
    <xf numFmtId="10" fontId="3" fillId="2" borderId="65" xfId="58" applyNumberFormat="1" applyFont="1" applyFill="1" applyBorder="1">
      <alignment/>
      <protection/>
    </xf>
    <xf numFmtId="0" fontId="6" fillId="2" borderId="171" xfId="58" applyFont="1" applyFill="1" applyBorder="1">
      <alignment/>
      <protection/>
    </xf>
    <xf numFmtId="3" fontId="6" fillId="2" borderId="172" xfId="58" applyNumberFormat="1" applyFont="1" applyFill="1" applyBorder="1">
      <alignment/>
      <protection/>
    </xf>
    <xf numFmtId="3" fontId="6" fillId="2" borderId="173" xfId="58" applyNumberFormat="1" applyFont="1" applyFill="1" applyBorder="1">
      <alignment/>
      <protection/>
    </xf>
    <xf numFmtId="3" fontId="6" fillId="2" borderId="174" xfId="58" applyNumberFormat="1" applyFont="1" applyFill="1" applyBorder="1">
      <alignment/>
      <protection/>
    </xf>
    <xf numFmtId="3" fontId="12" fillId="2" borderId="175" xfId="58" applyNumberFormat="1" applyFont="1" applyFill="1" applyBorder="1">
      <alignment/>
      <protection/>
    </xf>
    <xf numFmtId="10" fontId="6" fillId="2" borderId="176" xfId="58" applyNumberFormat="1" applyFont="1" applyFill="1" applyBorder="1">
      <alignment/>
      <protection/>
    </xf>
    <xf numFmtId="3" fontId="6" fillId="2" borderId="177" xfId="58" applyNumberFormat="1" applyFont="1" applyFill="1" applyBorder="1">
      <alignment/>
      <protection/>
    </xf>
    <xf numFmtId="10" fontId="6" fillId="2" borderId="176" xfId="58" applyNumberFormat="1" applyFont="1" applyFill="1" applyBorder="1" applyAlignment="1">
      <alignment horizontal="right"/>
      <protection/>
    </xf>
    <xf numFmtId="10" fontId="6" fillId="2" borderId="178" xfId="58" applyNumberFormat="1" applyFont="1" applyFill="1" applyBorder="1" applyAlignment="1">
      <alignment horizontal="right"/>
      <protection/>
    </xf>
    <xf numFmtId="0" fontId="6" fillId="2" borderId="179" xfId="58" applyFont="1" applyFill="1" applyBorder="1">
      <alignment/>
      <protection/>
    </xf>
    <xf numFmtId="3" fontId="6" fillId="2" borderId="180" xfId="58" applyNumberFormat="1" applyFont="1" applyFill="1" applyBorder="1">
      <alignment/>
      <protection/>
    </xf>
    <xf numFmtId="3" fontId="6" fillId="2" borderId="181" xfId="58" applyNumberFormat="1" applyFont="1" applyFill="1" applyBorder="1">
      <alignment/>
      <protection/>
    </xf>
    <xf numFmtId="3" fontId="6" fillId="2" borderId="182" xfId="58" applyNumberFormat="1" applyFont="1" applyFill="1" applyBorder="1">
      <alignment/>
      <protection/>
    </xf>
    <xf numFmtId="3" fontId="12" fillId="2" borderId="183" xfId="58" applyNumberFormat="1" applyFont="1" applyFill="1" applyBorder="1">
      <alignment/>
      <protection/>
    </xf>
    <xf numFmtId="10" fontId="6" fillId="2" borderId="184" xfId="58" applyNumberFormat="1" applyFont="1" applyFill="1" applyBorder="1">
      <alignment/>
      <protection/>
    </xf>
    <xf numFmtId="3" fontId="6" fillId="2" borderId="185" xfId="58" applyNumberFormat="1" applyFont="1" applyFill="1" applyBorder="1">
      <alignment/>
      <protection/>
    </xf>
    <xf numFmtId="10" fontId="6" fillId="2" borderId="184" xfId="58" applyNumberFormat="1" applyFont="1" applyFill="1" applyBorder="1" applyAlignment="1">
      <alignment horizontal="right"/>
      <protection/>
    </xf>
    <xf numFmtId="10" fontId="6" fillId="2" borderId="186" xfId="58" applyNumberFormat="1" applyFont="1" applyFill="1" applyBorder="1" applyAlignment="1">
      <alignment horizontal="right"/>
      <protection/>
    </xf>
    <xf numFmtId="0" fontId="6" fillId="2" borderId="187" xfId="58" applyFont="1" applyFill="1" applyBorder="1">
      <alignment/>
      <protection/>
    </xf>
    <xf numFmtId="3" fontId="6" fillId="2" borderId="188" xfId="58" applyNumberFormat="1" applyFont="1" applyFill="1" applyBorder="1">
      <alignment/>
      <protection/>
    </xf>
    <xf numFmtId="3" fontId="6" fillId="2" borderId="189" xfId="58" applyNumberFormat="1" applyFont="1" applyFill="1" applyBorder="1">
      <alignment/>
      <protection/>
    </xf>
    <xf numFmtId="3" fontId="6" fillId="2" borderId="190" xfId="58" applyNumberFormat="1" applyFont="1" applyFill="1" applyBorder="1">
      <alignment/>
      <protection/>
    </xf>
    <xf numFmtId="3" fontId="12" fillId="2" borderId="191" xfId="58" applyNumberFormat="1" applyFont="1" applyFill="1" applyBorder="1">
      <alignment/>
      <protection/>
    </xf>
    <xf numFmtId="10" fontId="6" fillId="2" borderId="192" xfId="58" applyNumberFormat="1" applyFont="1" applyFill="1" applyBorder="1">
      <alignment/>
      <protection/>
    </xf>
    <xf numFmtId="3" fontId="6" fillId="2" borderId="193" xfId="58" applyNumberFormat="1" applyFont="1" applyFill="1" applyBorder="1">
      <alignment/>
      <protection/>
    </xf>
    <xf numFmtId="10" fontId="6" fillId="2" borderId="192" xfId="58" applyNumberFormat="1" applyFont="1" applyFill="1" applyBorder="1" applyAlignment="1">
      <alignment horizontal="right"/>
      <protection/>
    </xf>
    <xf numFmtId="10" fontId="6" fillId="2" borderId="194" xfId="58" applyNumberFormat="1" applyFont="1" applyFill="1" applyBorder="1" applyAlignment="1">
      <alignment horizontal="right"/>
      <protection/>
    </xf>
    <xf numFmtId="0" fontId="6" fillId="2" borderId="195" xfId="58" applyFont="1" applyFill="1" applyBorder="1">
      <alignment/>
      <protection/>
    </xf>
    <xf numFmtId="0" fontId="6" fillId="2" borderId="196" xfId="58" applyFont="1" applyFill="1" applyBorder="1">
      <alignment/>
      <protection/>
    </xf>
    <xf numFmtId="0" fontId="6" fillId="2" borderId="197" xfId="58" applyFont="1" applyFill="1" applyBorder="1">
      <alignment/>
      <protection/>
    </xf>
    <xf numFmtId="3" fontId="12" fillId="2" borderId="93" xfId="61" applyNumberFormat="1" applyFont="1" applyFill="1" applyBorder="1">
      <alignment/>
      <protection/>
    </xf>
    <xf numFmtId="3" fontId="12" fillId="2" borderId="0" xfId="61" applyNumberFormat="1" applyFont="1" applyFill="1" applyBorder="1">
      <alignment/>
      <protection/>
    </xf>
    <xf numFmtId="3" fontId="12" fillId="2" borderId="11" xfId="61" applyNumberFormat="1" applyFont="1" applyFill="1" applyBorder="1">
      <alignment/>
      <protection/>
    </xf>
    <xf numFmtId="37" fontId="12" fillId="2" borderId="11" xfId="61" applyFont="1" applyFill="1" applyBorder="1" applyAlignment="1" applyProtection="1">
      <alignment horizontal="right"/>
      <protection/>
    </xf>
    <xf numFmtId="3" fontId="12" fillId="2" borderId="0" xfId="61" applyNumberFormat="1" applyFont="1" applyFill="1" applyBorder="1" applyAlignment="1">
      <alignment horizontal="right"/>
      <protection/>
    </xf>
    <xf numFmtId="3" fontId="12" fillId="2" borderId="94" xfId="61" applyNumberFormat="1" applyFont="1" applyFill="1" applyBorder="1" applyAlignment="1">
      <alignment horizontal="right"/>
      <protection/>
    </xf>
    <xf numFmtId="37" fontId="5" fillId="2" borderId="11" xfId="61" applyFont="1" applyFill="1" applyBorder="1" applyAlignment="1" applyProtection="1">
      <alignment horizontal="right"/>
      <protection/>
    </xf>
    <xf numFmtId="2" fontId="12" fillId="2" borderId="0" xfId="67" applyNumberFormat="1" applyFont="1" applyFill="1" applyBorder="1" applyAlignment="1" applyProtection="1">
      <alignment horizontal="center"/>
      <protection/>
    </xf>
    <xf numFmtId="2" fontId="12" fillId="2" borderId="94" xfId="61" applyNumberFormat="1" applyFont="1" applyFill="1" applyBorder="1" applyProtection="1">
      <alignment/>
      <protection/>
    </xf>
    <xf numFmtId="2" fontId="12" fillId="2" borderId="0" xfId="61" applyNumberFormat="1" applyFont="1" applyFill="1" applyBorder="1" applyProtection="1">
      <alignment/>
      <protection/>
    </xf>
    <xf numFmtId="2" fontId="12" fillId="2" borderId="95" xfId="61" applyNumberFormat="1" applyFont="1" applyFill="1" applyBorder="1" applyAlignment="1" applyProtection="1">
      <alignment horizontal="center"/>
      <protection/>
    </xf>
    <xf numFmtId="37" fontId="12" fillId="2" borderId="198" xfId="61" applyFont="1" applyFill="1" applyBorder="1">
      <alignment/>
      <protection/>
    </xf>
    <xf numFmtId="37" fontId="12" fillId="2" borderId="199" xfId="61" applyFont="1" applyFill="1" applyBorder="1">
      <alignment/>
      <protection/>
    </xf>
    <xf numFmtId="37" fontId="12" fillId="2" borderId="200" xfId="61" applyFont="1" applyFill="1" applyBorder="1">
      <alignment/>
      <protection/>
    </xf>
    <xf numFmtId="3" fontId="12" fillId="2" borderId="199" xfId="61" applyNumberFormat="1" applyFont="1" applyFill="1" applyBorder="1" applyAlignment="1">
      <alignment horizontal="right"/>
      <protection/>
    </xf>
    <xf numFmtId="3" fontId="12" fillId="2" borderId="201" xfId="61" applyNumberFormat="1" applyFont="1" applyFill="1" applyBorder="1" applyAlignment="1">
      <alignment horizontal="right"/>
      <protection/>
    </xf>
    <xf numFmtId="2" fontId="12" fillId="2" borderId="199" xfId="67" applyNumberFormat="1" applyFont="1" applyFill="1" applyBorder="1" applyAlignment="1" applyProtection="1">
      <alignment horizontal="right" indent="1"/>
      <protection/>
    </xf>
    <xf numFmtId="2" fontId="12" fillId="2" borderId="201" xfId="61" applyNumberFormat="1" applyFont="1" applyFill="1" applyBorder="1">
      <alignment/>
      <protection/>
    </xf>
    <xf numFmtId="2" fontId="12" fillId="2" borderId="199" xfId="61" applyNumberFormat="1" applyFont="1" applyFill="1" applyBorder="1">
      <alignment/>
      <protection/>
    </xf>
    <xf numFmtId="2" fontId="12" fillId="2" borderId="202" xfId="61" applyNumberFormat="1" applyFont="1" applyFill="1" applyBorder="1" applyAlignment="1" applyProtection="1">
      <alignment horizontal="right" indent="1"/>
      <protection/>
    </xf>
    <xf numFmtId="0" fontId="6" fillId="2" borderId="203" xfId="58" applyFont="1" applyFill="1" applyBorder="1">
      <alignment/>
      <protection/>
    </xf>
    <xf numFmtId="0" fontId="6" fillId="2" borderId="204" xfId="58" applyFont="1" applyFill="1" applyBorder="1">
      <alignment/>
      <protection/>
    </xf>
    <xf numFmtId="0" fontId="6" fillId="2" borderId="205" xfId="58" applyFont="1" applyFill="1" applyBorder="1">
      <alignment/>
      <protection/>
    </xf>
    <xf numFmtId="0" fontId="44" fillId="35" borderId="206" xfId="64" applyNumberFormat="1" applyFont="1" applyFill="1" applyBorder="1">
      <alignment/>
      <protection/>
    </xf>
    <xf numFmtId="3" fontId="44" fillId="35" borderId="206" xfId="64" applyNumberFormat="1" applyFont="1" applyFill="1" applyBorder="1">
      <alignment/>
      <protection/>
    </xf>
    <xf numFmtId="3" fontId="44" fillId="35" borderId="207" xfId="64" applyNumberFormat="1" applyFont="1" applyFill="1" applyBorder="1">
      <alignment/>
      <protection/>
    </xf>
    <xf numFmtId="10" fontId="44" fillId="35" borderId="208" xfId="64" applyNumberFormat="1" applyFont="1" applyFill="1" applyBorder="1">
      <alignment/>
      <protection/>
    </xf>
    <xf numFmtId="2" fontId="44" fillId="35" borderId="209" xfId="64" applyNumberFormat="1" applyFont="1" applyFill="1" applyBorder="1">
      <alignment/>
      <protection/>
    </xf>
    <xf numFmtId="3" fontId="44" fillId="35" borderId="210" xfId="64" applyNumberFormat="1" applyFont="1" applyFill="1" applyBorder="1">
      <alignment/>
      <protection/>
    </xf>
    <xf numFmtId="3" fontId="44" fillId="35" borderId="211" xfId="64" applyNumberFormat="1" applyFont="1" applyFill="1" applyBorder="1">
      <alignment/>
      <protection/>
    </xf>
    <xf numFmtId="0" fontId="38" fillId="0" borderId="0" xfId="64" applyFont="1">
      <alignment/>
      <protection/>
    </xf>
    <xf numFmtId="0" fontId="45" fillId="37" borderId="206" xfId="64" applyNumberFormat="1" applyFont="1" applyFill="1" applyBorder="1">
      <alignment/>
      <protection/>
    </xf>
    <xf numFmtId="3" fontId="45" fillId="37" borderId="206" xfId="64" applyNumberFormat="1" applyFont="1" applyFill="1" applyBorder="1">
      <alignment/>
      <protection/>
    </xf>
    <xf numFmtId="3" fontId="45" fillId="37" borderId="207" xfId="64" applyNumberFormat="1" applyFont="1" applyFill="1" applyBorder="1">
      <alignment/>
      <protection/>
    </xf>
    <xf numFmtId="10" fontId="45" fillId="37" borderId="208" xfId="64" applyNumberFormat="1" applyFont="1" applyFill="1" applyBorder="1">
      <alignment/>
      <protection/>
    </xf>
    <xf numFmtId="2" fontId="45" fillId="37" borderId="209" xfId="64" applyNumberFormat="1" applyFont="1" applyFill="1" applyBorder="1">
      <alignment/>
      <protection/>
    </xf>
    <xf numFmtId="0" fontId="45" fillId="0" borderId="0" xfId="64" applyFont="1">
      <alignment/>
      <protection/>
    </xf>
    <xf numFmtId="0" fontId="45" fillId="35" borderId="21" xfId="58" applyNumberFormat="1" applyFont="1" applyFill="1" applyBorder="1" applyAlignment="1">
      <alignment vertical="center"/>
      <protection/>
    </xf>
    <xf numFmtId="3" fontId="45" fillId="35" borderId="20" xfId="58" applyNumberFormat="1" applyFont="1" applyFill="1" applyBorder="1" applyAlignment="1">
      <alignment vertical="center"/>
      <protection/>
    </xf>
    <xf numFmtId="3" fontId="45" fillId="35" borderId="15" xfId="58" applyNumberFormat="1" applyFont="1" applyFill="1" applyBorder="1" applyAlignment="1">
      <alignment vertical="center"/>
      <protection/>
    </xf>
    <xf numFmtId="3" fontId="45" fillId="35" borderId="16" xfId="58" applyNumberFormat="1" applyFont="1" applyFill="1" applyBorder="1" applyAlignment="1">
      <alignment vertical="center"/>
      <protection/>
    </xf>
    <xf numFmtId="3" fontId="45" fillId="35" borderId="14" xfId="58" applyNumberFormat="1" applyFont="1" applyFill="1" applyBorder="1" applyAlignment="1">
      <alignment vertical="center"/>
      <protection/>
    </xf>
    <xf numFmtId="10" fontId="45" fillId="35" borderId="18" xfId="58" applyNumberFormat="1" applyFont="1" applyFill="1" applyBorder="1" applyAlignment="1">
      <alignment vertical="center"/>
      <protection/>
    </xf>
    <xf numFmtId="3" fontId="45" fillId="35" borderId="17" xfId="58" applyNumberFormat="1" applyFont="1" applyFill="1" applyBorder="1" applyAlignment="1">
      <alignment vertical="center"/>
      <protection/>
    </xf>
    <xf numFmtId="10" fontId="45" fillId="35" borderId="18" xfId="58" applyNumberFormat="1" applyFont="1" applyFill="1" applyBorder="1" applyAlignment="1">
      <alignment horizontal="right" vertical="center"/>
      <protection/>
    </xf>
    <xf numFmtId="3" fontId="45" fillId="35" borderId="19" xfId="58" applyNumberFormat="1" applyFont="1" applyFill="1" applyBorder="1" applyAlignment="1">
      <alignment vertical="center"/>
      <protection/>
    </xf>
    <xf numFmtId="10" fontId="45" fillId="35" borderId="100" xfId="58" applyNumberFormat="1" applyFont="1" applyFill="1" applyBorder="1" applyAlignment="1">
      <alignment horizontal="right" vertical="center"/>
      <protection/>
    </xf>
    <xf numFmtId="0" fontId="45" fillId="0" borderId="0" xfId="58" applyFont="1" applyFill="1" applyAlignment="1">
      <alignment vertical="center"/>
      <protection/>
    </xf>
    <xf numFmtId="0" fontId="44" fillId="37" borderId="75" xfId="65" applyNumberFormat="1" applyFont="1" applyFill="1" applyBorder="1" applyAlignment="1">
      <alignment vertical="center"/>
      <protection/>
    </xf>
    <xf numFmtId="3" fontId="44" fillId="37" borderId="12" xfId="65" applyNumberFormat="1" applyFont="1" applyFill="1" applyBorder="1" applyAlignment="1">
      <alignment vertical="center"/>
      <protection/>
    </xf>
    <xf numFmtId="3" fontId="44" fillId="37" borderId="76" xfId="65" applyNumberFormat="1" applyFont="1" applyFill="1" applyBorder="1" applyAlignment="1">
      <alignment vertical="center"/>
      <protection/>
    </xf>
    <xf numFmtId="10" fontId="44" fillId="37" borderId="78" xfId="65" applyNumberFormat="1" applyFont="1" applyFill="1" applyBorder="1" applyAlignment="1">
      <alignment vertical="center"/>
      <protection/>
    </xf>
    <xf numFmtId="10" fontId="44" fillId="37" borderId="212" xfId="65" applyNumberFormat="1" applyFont="1" applyFill="1" applyBorder="1" applyAlignment="1">
      <alignment vertical="center"/>
      <protection/>
    </xf>
    <xf numFmtId="3" fontId="44" fillId="37" borderId="77" xfId="65" applyNumberFormat="1" applyFont="1" applyFill="1" applyBorder="1" applyAlignment="1">
      <alignment vertical="center"/>
      <protection/>
    </xf>
    <xf numFmtId="10" fontId="44" fillId="37" borderId="79" xfId="65" applyNumberFormat="1" applyFont="1" applyFill="1" applyBorder="1" applyAlignment="1">
      <alignment vertical="center"/>
      <protection/>
    </xf>
    <xf numFmtId="0" fontId="44" fillId="0" borderId="0" xfId="65" applyFont="1">
      <alignment/>
      <protection/>
    </xf>
    <xf numFmtId="0" fontId="45" fillId="35" borderId="213" xfId="58" applyNumberFormat="1" applyFont="1" applyFill="1" applyBorder="1" applyAlignment="1">
      <alignment vertical="center"/>
      <protection/>
    </xf>
    <xf numFmtId="3" fontId="45" fillId="35" borderId="214" xfId="58" applyNumberFormat="1" applyFont="1" applyFill="1" applyBorder="1" applyAlignment="1">
      <alignment vertical="center"/>
      <protection/>
    </xf>
    <xf numFmtId="3" fontId="45" fillId="35" borderId="215" xfId="58" applyNumberFormat="1" applyFont="1" applyFill="1" applyBorder="1" applyAlignment="1">
      <alignment vertical="center"/>
      <protection/>
    </xf>
    <xf numFmtId="3" fontId="45" fillId="35" borderId="216" xfId="58" applyNumberFormat="1" applyFont="1" applyFill="1" applyBorder="1" applyAlignment="1">
      <alignment vertical="center"/>
      <protection/>
    </xf>
    <xf numFmtId="9" fontId="45" fillId="35" borderId="217" xfId="58" applyNumberFormat="1" applyFont="1" applyFill="1" applyBorder="1" applyAlignment="1">
      <alignment vertical="center"/>
      <protection/>
    </xf>
    <xf numFmtId="10" fontId="45" fillId="35" borderId="218" xfId="58" applyNumberFormat="1" applyFont="1" applyFill="1" applyBorder="1" applyAlignment="1">
      <alignment horizontal="right" vertical="center"/>
      <protection/>
    </xf>
    <xf numFmtId="10" fontId="45" fillId="35" borderId="116" xfId="58" applyNumberFormat="1" applyFont="1" applyFill="1" applyBorder="1" applyAlignment="1">
      <alignment horizontal="right" vertical="center"/>
      <protection/>
    </xf>
    <xf numFmtId="0" fontId="45" fillId="8" borderId="219" xfId="58" applyNumberFormat="1" applyFont="1" applyFill="1" applyBorder="1" applyAlignment="1">
      <alignment vertical="center"/>
      <protection/>
    </xf>
    <xf numFmtId="3" fontId="45" fillId="8" borderId="220" xfId="58" applyNumberFormat="1" applyFont="1" applyFill="1" applyBorder="1" applyAlignment="1">
      <alignment vertical="center"/>
      <protection/>
    </xf>
    <xf numFmtId="3" fontId="45" fillId="8" borderId="0" xfId="58" applyNumberFormat="1" applyFont="1" applyFill="1" applyBorder="1" applyAlignment="1">
      <alignment vertical="center"/>
      <protection/>
    </xf>
    <xf numFmtId="3" fontId="45" fillId="8" borderId="221" xfId="58" applyNumberFormat="1" applyFont="1" applyFill="1" applyBorder="1" applyAlignment="1">
      <alignment vertical="center"/>
      <protection/>
    </xf>
    <xf numFmtId="3" fontId="45" fillId="8" borderId="222" xfId="58" applyNumberFormat="1" applyFont="1" applyFill="1" applyBorder="1" applyAlignment="1">
      <alignment vertical="center"/>
      <protection/>
    </xf>
    <xf numFmtId="3" fontId="45" fillId="8" borderId="49" xfId="58" applyNumberFormat="1" applyFont="1" applyFill="1" applyBorder="1" applyAlignment="1">
      <alignment vertical="center"/>
      <protection/>
    </xf>
    <xf numFmtId="10" fontId="45" fillId="8" borderId="223" xfId="58" applyNumberFormat="1" applyFont="1" applyFill="1" applyBorder="1" applyAlignment="1">
      <alignment vertical="center"/>
      <protection/>
    </xf>
    <xf numFmtId="10" fontId="45" fillId="8" borderId="223" xfId="58" applyNumberFormat="1" applyFont="1" applyFill="1" applyBorder="1" applyAlignment="1">
      <alignment horizontal="right" vertical="center"/>
      <protection/>
    </xf>
    <xf numFmtId="10" fontId="45" fillId="8" borderId="116" xfId="58" applyNumberFormat="1" applyFont="1" applyFill="1" applyBorder="1" applyAlignment="1">
      <alignment horizontal="right" vertical="center"/>
      <protection/>
    </xf>
    <xf numFmtId="0" fontId="138" fillId="38" borderId="224" xfId="57" applyFont="1" applyFill="1" applyBorder="1" applyAlignment="1">
      <alignment horizontal="center"/>
      <protection/>
    </xf>
    <xf numFmtId="0" fontId="138" fillId="38" borderId="225" xfId="57" applyFont="1" applyFill="1" applyBorder="1" applyAlignment="1">
      <alignment horizontal="center"/>
      <protection/>
    </xf>
    <xf numFmtId="0" fontId="139" fillId="38" borderId="82" xfId="57" applyFont="1" applyFill="1" applyBorder="1" applyAlignment="1">
      <alignment horizontal="center"/>
      <protection/>
    </xf>
    <xf numFmtId="0" fontId="139" fillId="38" borderId="83" xfId="57" applyFont="1" applyFill="1" applyBorder="1" applyAlignment="1">
      <alignment horizontal="center"/>
      <protection/>
    </xf>
    <xf numFmtId="0" fontId="140" fillId="38" borderId="82" xfId="57" applyFont="1" applyFill="1" applyBorder="1" applyAlignment="1">
      <alignment horizontal="center"/>
      <protection/>
    </xf>
    <xf numFmtId="0" fontId="140" fillId="38" borderId="83" xfId="57" applyFont="1" applyFill="1" applyBorder="1" applyAlignment="1">
      <alignment horizontal="center"/>
      <protection/>
    </xf>
    <xf numFmtId="37" fontId="141" fillId="2" borderId="0" xfId="46" applyNumberFormat="1" applyFont="1" applyFill="1" applyBorder="1" applyAlignment="1" applyProtection="1">
      <alignment horizontal="center" vertical="center"/>
      <protection/>
    </xf>
    <xf numFmtId="37" fontId="119" fillId="7" borderId="0" xfId="62" applyFont="1" applyFill="1" applyAlignment="1">
      <alignment horizontal="left" vertical="center" wrapText="1" indent="1"/>
      <protection/>
    </xf>
    <xf numFmtId="37" fontId="117" fillId="7" borderId="0" xfId="62" applyFont="1" applyFill="1" applyAlignment="1">
      <alignment horizontal="left" wrapText="1" indent="1"/>
      <protection/>
    </xf>
    <xf numFmtId="37" fontId="39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0" xfId="61" applyFont="1" applyFill="1" applyBorder="1" applyAlignment="1" applyProtection="1">
      <alignment horizontal="center" vertical="center"/>
      <protection/>
    </xf>
    <xf numFmtId="37" fontId="16" fillId="39" borderId="93" xfId="61" applyFont="1" applyFill="1" applyBorder="1" applyAlignment="1" applyProtection="1">
      <alignment horizontal="center" vertical="center"/>
      <protection/>
    </xf>
    <xf numFmtId="37" fontId="16" fillId="39" borderId="81" xfId="61" applyFont="1" applyFill="1" applyBorder="1" applyAlignment="1" applyProtection="1">
      <alignment horizontal="center" vertical="center"/>
      <protection/>
    </xf>
    <xf numFmtId="37" fontId="16" fillId="39" borderId="198" xfId="61" applyFont="1" applyFill="1" applyBorder="1" applyAlignment="1">
      <alignment horizontal="center" vertical="center"/>
      <protection/>
    </xf>
    <xf numFmtId="0" fontId="10" fillId="39" borderId="199" xfId="56" applyFill="1" applyBorder="1" applyAlignment="1">
      <alignment horizontal="center" vertical="center"/>
      <protection/>
    </xf>
    <xf numFmtId="0" fontId="10" fillId="39" borderId="202" xfId="56" applyFill="1" applyBorder="1" applyAlignment="1">
      <alignment horizontal="center" vertical="center"/>
      <protection/>
    </xf>
    <xf numFmtId="37" fontId="17" fillId="39" borderId="43" xfId="61" applyFont="1" applyFill="1" applyBorder="1" applyAlignment="1">
      <alignment horizontal="center" vertical="center"/>
      <protection/>
    </xf>
    <xf numFmtId="0" fontId="15" fillId="39" borderId="125" xfId="56" applyFont="1" applyFill="1" applyBorder="1" applyAlignment="1">
      <alignment horizontal="center" vertical="center"/>
      <protection/>
    </xf>
    <xf numFmtId="37" fontId="19" fillId="39" borderId="80" xfId="61" applyFont="1" applyFill="1" applyBorder="1" applyAlignment="1">
      <alignment horizontal="center" vertical="center"/>
      <protection/>
    </xf>
    <xf numFmtId="37" fontId="19" fillId="39" borderId="93" xfId="61" applyFont="1" applyFill="1" applyBorder="1" applyAlignment="1">
      <alignment horizontal="center" vertical="center"/>
      <protection/>
    </xf>
    <xf numFmtId="37" fontId="19" fillId="39" borderId="81" xfId="61" applyFont="1" applyFill="1" applyBorder="1" applyAlignment="1">
      <alignment horizontal="center" vertical="center"/>
      <protection/>
    </xf>
    <xf numFmtId="37" fontId="19" fillId="39" borderId="82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83" xfId="61" applyFont="1" applyFill="1" applyBorder="1" applyAlignment="1">
      <alignment horizontal="center" vertical="center"/>
      <protection/>
    </xf>
    <xf numFmtId="37" fontId="137" fillId="2" borderId="82" xfId="61" applyFont="1" applyFill="1" applyBorder="1" applyAlignment="1" applyProtection="1">
      <alignment horizontal="center" vertical="center"/>
      <protection/>
    </xf>
    <xf numFmtId="37" fontId="142" fillId="2" borderId="82" xfId="61" applyFont="1" applyFill="1" applyBorder="1">
      <alignment/>
      <protection/>
    </xf>
    <xf numFmtId="37" fontId="142" fillId="2" borderId="121" xfId="61" applyFont="1" applyFill="1" applyBorder="1">
      <alignment/>
      <protection/>
    </xf>
    <xf numFmtId="37" fontId="13" fillId="39" borderId="82" xfId="61" applyFont="1" applyFill="1" applyBorder="1" applyAlignment="1">
      <alignment horizontal="center"/>
      <protection/>
    </xf>
    <xf numFmtId="37" fontId="13" fillId="39" borderId="83" xfId="61" applyFont="1" applyFill="1" applyBorder="1" applyAlignment="1">
      <alignment horizontal="center"/>
      <protection/>
    </xf>
    <xf numFmtId="37" fontId="13" fillId="39" borderId="80" xfId="61" applyFont="1" applyFill="1" applyBorder="1" applyAlignment="1">
      <alignment horizontal="center" vertical="center"/>
      <protection/>
    </xf>
    <xf numFmtId="37" fontId="14" fillId="39" borderId="86" xfId="61" applyFont="1" applyFill="1" applyBorder="1" applyAlignment="1">
      <alignment horizontal="center" vertical="center"/>
      <protection/>
    </xf>
    <xf numFmtId="37" fontId="13" fillId="39" borderId="114" xfId="61" applyFont="1" applyFill="1" applyBorder="1" applyAlignment="1">
      <alignment horizontal="center" vertical="center" wrapText="1"/>
      <protection/>
    </xf>
    <xf numFmtId="37" fontId="14" fillId="39" borderId="124" xfId="61" applyFont="1" applyFill="1" applyBorder="1" applyAlignment="1">
      <alignment horizontal="center" vertical="center" wrapText="1"/>
      <protection/>
    </xf>
    <xf numFmtId="37" fontId="16" fillId="39" borderId="80" xfId="61" applyFont="1" applyFill="1" applyBorder="1" applyAlignment="1">
      <alignment horizontal="center" vertical="center"/>
      <protection/>
    </xf>
    <xf numFmtId="37" fontId="16" fillId="39" borderId="93" xfId="61" applyFont="1" applyFill="1" applyBorder="1" applyAlignment="1">
      <alignment horizontal="center" vertical="center"/>
      <protection/>
    </xf>
    <xf numFmtId="37" fontId="16" fillId="39" borderId="82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3" fillId="33" borderId="0" xfId="46" applyNumberFormat="1" applyFont="1" applyFill="1" applyBorder="1" applyAlignment="1" applyProtection="1">
      <alignment horizontal="center" vertical="center"/>
      <protection/>
    </xf>
    <xf numFmtId="49" fontId="13" fillId="34" borderId="226" xfId="64" applyNumberFormat="1" applyFont="1" applyFill="1" applyBorder="1" applyAlignment="1">
      <alignment horizontal="center" vertical="center" wrapText="1"/>
      <protection/>
    </xf>
    <xf numFmtId="0" fontId="13" fillId="34" borderId="227" xfId="64" applyNumberFormat="1" applyFont="1" applyFill="1" applyBorder="1" applyAlignment="1">
      <alignment horizontal="center" vertical="center" wrapText="1"/>
      <protection/>
    </xf>
    <xf numFmtId="0" fontId="13" fillId="34" borderId="228" xfId="64" applyNumberFormat="1" applyFont="1" applyFill="1" applyBorder="1" applyAlignment="1">
      <alignment horizontal="center" vertical="center" wrapText="1"/>
      <protection/>
    </xf>
    <xf numFmtId="1" fontId="12" fillId="34" borderId="229" xfId="64" applyNumberFormat="1" applyFont="1" applyFill="1" applyBorder="1" applyAlignment="1">
      <alignment horizontal="center" vertical="center" wrapText="1"/>
      <protection/>
    </xf>
    <xf numFmtId="1" fontId="12" fillId="34" borderId="230" xfId="64" applyNumberFormat="1" applyFont="1" applyFill="1" applyBorder="1" applyAlignment="1">
      <alignment horizontal="center" vertical="center" wrapText="1"/>
      <protection/>
    </xf>
    <xf numFmtId="1" fontId="12" fillId="34" borderId="231" xfId="64" applyNumberFormat="1" applyFont="1" applyFill="1" applyBorder="1" applyAlignment="1">
      <alignment horizontal="center" vertical="center" wrapText="1"/>
      <protection/>
    </xf>
    <xf numFmtId="49" fontId="5" fillId="34" borderId="78" xfId="64" applyNumberFormat="1" applyFont="1" applyFill="1" applyBorder="1" applyAlignment="1">
      <alignment horizontal="center" vertical="center" wrapText="1"/>
      <protection/>
    </xf>
    <xf numFmtId="49" fontId="5" fillId="34" borderId="232" xfId="64" applyNumberFormat="1" applyFont="1" applyFill="1" applyBorder="1" applyAlignment="1">
      <alignment horizontal="center" vertical="center" wrapText="1"/>
      <protection/>
    </xf>
    <xf numFmtId="49" fontId="5" fillId="34" borderId="212" xfId="64" applyNumberFormat="1" applyFont="1" applyFill="1" applyBorder="1" applyAlignment="1">
      <alignment horizontal="center" vertical="center" wrapText="1"/>
      <protection/>
    </xf>
    <xf numFmtId="49" fontId="5" fillId="34" borderId="233" xfId="64" applyNumberFormat="1" applyFont="1" applyFill="1" applyBorder="1" applyAlignment="1">
      <alignment horizontal="center" vertical="center" wrapText="1"/>
      <protection/>
    </xf>
    <xf numFmtId="49" fontId="13" fillId="34" borderId="227" xfId="64" applyNumberFormat="1" applyFont="1" applyFill="1" applyBorder="1" applyAlignment="1">
      <alignment horizontal="center" vertical="center" wrapText="1"/>
      <protection/>
    </xf>
    <xf numFmtId="49" fontId="13" fillId="34" borderId="228" xfId="64" applyNumberFormat="1" applyFont="1" applyFill="1" applyBorder="1" applyAlignment="1">
      <alignment horizontal="center" vertical="center" wrapText="1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5" fillId="34" borderId="226" xfId="64" applyFont="1" applyFill="1" applyBorder="1" applyAlignment="1">
      <alignment horizontal="center"/>
      <protection/>
    </xf>
    <xf numFmtId="0" fontId="5" fillId="34" borderId="227" xfId="64" applyFont="1" applyFill="1" applyBorder="1" applyAlignment="1">
      <alignment horizontal="center"/>
      <protection/>
    </xf>
    <xf numFmtId="0" fontId="5" fillId="34" borderId="11" xfId="64" applyFont="1" applyFill="1" applyBorder="1" applyAlignment="1">
      <alignment horizontal="center"/>
      <protection/>
    </xf>
    <xf numFmtId="0" fontId="5" fillId="34" borderId="234" xfId="64" applyFont="1" applyFill="1" applyBorder="1" applyAlignment="1">
      <alignment horizontal="center"/>
      <protection/>
    </xf>
    <xf numFmtId="0" fontId="5" fillId="34" borderId="235" xfId="64" applyFont="1" applyFill="1" applyBorder="1" applyAlignment="1">
      <alignment horizontal="center"/>
      <protection/>
    </xf>
    <xf numFmtId="0" fontId="19" fillId="34" borderId="229" xfId="64" applyFont="1" applyFill="1" applyBorder="1" applyAlignment="1">
      <alignment horizontal="center" vertical="center"/>
      <protection/>
    </xf>
    <xf numFmtId="0" fontId="19" fillId="34" borderId="11" xfId="64" applyFont="1" applyFill="1" applyBorder="1" applyAlignment="1">
      <alignment horizontal="center" vertical="center"/>
      <protection/>
    </xf>
    <xf numFmtId="0" fontId="19" fillId="34" borderId="234" xfId="64" applyFont="1" applyFill="1" applyBorder="1" applyAlignment="1">
      <alignment horizontal="center" vertical="center"/>
      <protection/>
    </xf>
    <xf numFmtId="0" fontId="16" fillId="34" borderId="231" xfId="64" applyFont="1" applyFill="1" applyBorder="1" applyAlignment="1">
      <alignment horizontal="center" vertical="center"/>
      <protection/>
    </xf>
    <xf numFmtId="0" fontId="16" fillId="34" borderId="94" xfId="64" applyFont="1" applyFill="1" applyBorder="1" applyAlignment="1">
      <alignment horizontal="center" vertical="center"/>
      <protection/>
    </xf>
    <xf numFmtId="0" fontId="16" fillId="34" borderId="236" xfId="64" applyFont="1" applyFill="1" applyBorder="1" applyAlignment="1">
      <alignment horizontal="center" vertical="center"/>
      <protection/>
    </xf>
    <xf numFmtId="49" fontId="12" fillId="34" borderId="226" xfId="64" applyNumberFormat="1" applyFont="1" applyFill="1" applyBorder="1" applyAlignment="1">
      <alignment horizontal="center" vertical="center" wrapText="1"/>
      <protection/>
    </xf>
    <xf numFmtId="49" fontId="12" fillId="34" borderId="227" xfId="64" applyNumberFormat="1" applyFont="1" applyFill="1" applyBorder="1" applyAlignment="1">
      <alignment horizontal="center" vertical="center" wrapText="1"/>
      <protection/>
    </xf>
    <xf numFmtId="49" fontId="12" fillId="34" borderId="228" xfId="64" applyNumberFormat="1" applyFont="1" applyFill="1" applyBorder="1" applyAlignment="1">
      <alignment horizontal="center" vertical="center" wrapText="1"/>
      <protection/>
    </xf>
    <xf numFmtId="1" fontId="5" fillId="34" borderId="229" xfId="64" applyNumberFormat="1" applyFont="1" applyFill="1" applyBorder="1" applyAlignment="1">
      <alignment horizontal="center" vertical="center" wrapText="1"/>
      <protection/>
    </xf>
    <xf numFmtId="1" fontId="5" fillId="34" borderId="230" xfId="64" applyNumberFormat="1" applyFont="1" applyFill="1" applyBorder="1" applyAlignment="1">
      <alignment horizontal="center" vertical="center" wrapText="1"/>
      <protection/>
    </xf>
    <xf numFmtId="1" fontId="5" fillId="34" borderId="231" xfId="64" applyNumberFormat="1" applyFont="1" applyFill="1" applyBorder="1" applyAlignment="1">
      <alignment horizontal="center" vertical="center" wrapText="1"/>
      <protection/>
    </xf>
    <xf numFmtId="49" fontId="16" fillId="34" borderId="228" xfId="58" applyNumberFormat="1" applyFont="1" applyFill="1" applyBorder="1" applyAlignment="1">
      <alignment horizontal="center" vertical="center" wrapText="1"/>
      <protection/>
    </xf>
    <xf numFmtId="49" fontId="16" fillId="34" borderId="10" xfId="58" applyNumberFormat="1" applyFont="1" applyFill="1" applyBorder="1" applyAlignment="1">
      <alignment horizontal="center" vertical="center" wrapText="1"/>
      <protection/>
    </xf>
    <xf numFmtId="1" fontId="16" fillId="34" borderId="237" xfId="58" applyNumberFormat="1" applyFont="1" applyFill="1" applyBorder="1" applyAlignment="1">
      <alignment horizontal="center" vertical="center" wrapText="1"/>
      <protection/>
    </xf>
    <xf numFmtId="1" fontId="16" fillId="34" borderId="238" xfId="58" applyNumberFormat="1" applyFont="1" applyFill="1" applyBorder="1" applyAlignment="1">
      <alignment horizontal="center" vertical="center" wrapText="1"/>
      <protection/>
    </xf>
    <xf numFmtId="0" fontId="25" fillId="34" borderId="239" xfId="58" applyFont="1" applyFill="1" applyBorder="1" applyAlignment="1">
      <alignment horizontal="center" vertical="center" wrapText="1"/>
      <protection/>
    </xf>
    <xf numFmtId="0" fontId="17" fillId="34" borderId="214" xfId="58" applyFont="1" applyFill="1" applyBorder="1" applyAlignment="1">
      <alignment horizontal="center"/>
      <protection/>
    </xf>
    <xf numFmtId="0" fontId="17" fillId="34" borderId="240" xfId="58" applyFont="1" applyFill="1" applyBorder="1" applyAlignment="1">
      <alignment horizontal="center"/>
      <protection/>
    </xf>
    <xf numFmtId="0" fontId="17" fillId="34" borderId="218" xfId="58" applyFont="1" applyFill="1" applyBorder="1" applyAlignment="1">
      <alignment horizontal="center"/>
      <protection/>
    </xf>
    <xf numFmtId="0" fontId="17" fillId="34" borderId="241" xfId="58" applyFont="1" applyFill="1" applyBorder="1" applyAlignment="1">
      <alignment horizontal="center"/>
      <protection/>
    </xf>
    <xf numFmtId="0" fontId="17" fillId="34" borderId="242" xfId="58" applyFont="1" applyFill="1" applyBorder="1" applyAlignment="1">
      <alignment horizontal="center"/>
      <protection/>
    </xf>
    <xf numFmtId="49" fontId="16" fillId="34" borderId="243" xfId="58" applyNumberFormat="1" applyFont="1" applyFill="1" applyBorder="1" applyAlignment="1">
      <alignment horizontal="center" vertical="center" wrapText="1"/>
      <protection/>
    </xf>
    <xf numFmtId="0" fontId="26" fillId="0" borderId="244" xfId="58" applyFont="1" applyBorder="1" applyAlignment="1">
      <alignment horizontal="center" vertical="center" wrapText="1"/>
      <protection/>
    </xf>
    <xf numFmtId="49" fontId="16" fillId="34" borderId="13" xfId="58" applyNumberFormat="1" applyFont="1" applyFill="1" applyBorder="1" applyAlignment="1">
      <alignment horizontal="center" vertical="center" wrapText="1"/>
      <protection/>
    </xf>
    <xf numFmtId="49" fontId="16" fillId="34" borderId="245" xfId="58" applyNumberFormat="1" applyFont="1" applyFill="1" applyBorder="1" applyAlignment="1">
      <alignment horizontal="center" vertical="center" wrapText="1"/>
      <protection/>
    </xf>
    <xf numFmtId="0" fontId="19" fillId="34" borderId="80" xfId="58" applyFont="1" applyFill="1" applyBorder="1" applyAlignment="1">
      <alignment horizontal="center" vertical="center"/>
      <protection/>
    </xf>
    <xf numFmtId="0" fontId="19" fillId="34" borderId="93" xfId="58" applyFont="1" applyFill="1" applyBorder="1" applyAlignment="1">
      <alignment horizontal="center" vertical="center"/>
      <protection/>
    </xf>
    <xf numFmtId="0" fontId="19" fillId="34" borderId="81" xfId="58" applyFont="1" applyFill="1" applyBorder="1" applyAlignment="1">
      <alignment horizontal="center" vertical="center"/>
      <protection/>
    </xf>
    <xf numFmtId="1" fontId="13" fillId="34" borderId="246" xfId="58" applyNumberFormat="1" applyFont="1" applyFill="1" applyBorder="1" applyAlignment="1">
      <alignment horizontal="center" vertical="center" wrapText="1"/>
      <protection/>
    </xf>
    <xf numFmtId="0" fontId="14" fillId="34" borderId="247" xfId="58" applyFont="1" applyFill="1" applyBorder="1" applyAlignment="1">
      <alignment vertical="center"/>
      <protection/>
    </xf>
    <xf numFmtId="0" fontId="14" fillId="34" borderId="248" xfId="58" applyFont="1" applyFill="1" applyBorder="1" applyAlignment="1">
      <alignment vertical="center"/>
      <protection/>
    </xf>
    <xf numFmtId="0" fontId="14" fillId="34" borderId="249" xfId="58" applyFont="1" applyFill="1" applyBorder="1" applyAlignment="1">
      <alignment vertical="center"/>
      <protection/>
    </xf>
    <xf numFmtId="49" fontId="13" fillId="34" borderId="250" xfId="58" applyNumberFormat="1" applyFont="1" applyFill="1" applyBorder="1" applyAlignment="1">
      <alignment horizontal="center" vertical="center" wrapText="1"/>
      <protection/>
    </xf>
    <xf numFmtId="49" fontId="13" fillId="34" borderId="251" xfId="58" applyNumberFormat="1" applyFont="1" applyFill="1" applyBorder="1" applyAlignment="1">
      <alignment horizontal="center" vertical="center" wrapText="1"/>
      <protection/>
    </xf>
    <xf numFmtId="49" fontId="13" fillId="34" borderId="252" xfId="58" applyNumberFormat="1" applyFont="1" applyFill="1" applyBorder="1" applyAlignment="1">
      <alignment horizontal="center" vertical="center" wrapText="1"/>
      <protection/>
    </xf>
    <xf numFmtId="49" fontId="13" fillId="34" borderId="253" xfId="58" applyNumberFormat="1" applyFont="1" applyFill="1" applyBorder="1" applyAlignment="1">
      <alignment horizontal="center" vertical="center" wrapText="1"/>
      <protection/>
    </xf>
    <xf numFmtId="49" fontId="13" fillId="34" borderId="254" xfId="58" applyNumberFormat="1" applyFont="1" applyFill="1" applyBorder="1" applyAlignment="1">
      <alignment horizontal="center" vertical="center" wrapText="1"/>
      <protection/>
    </xf>
    <xf numFmtId="0" fontId="16" fillId="34" borderId="86" xfId="58" applyFont="1" applyFill="1" applyBorder="1" applyAlignment="1">
      <alignment horizontal="center" vertical="center"/>
      <protection/>
    </xf>
    <xf numFmtId="0" fontId="16" fillId="34" borderId="95" xfId="58" applyFont="1" applyFill="1" applyBorder="1" applyAlignment="1">
      <alignment horizontal="center" vertical="center"/>
      <protection/>
    </xf>
    <xf numFmtId="0" fontId="16" fillId="34" borderId="87" xfId="58" applyFont="1" applyFill="1" applyBorder="1" applyAlignment="1">
      <alignment horizontal="center" vertical="center"/>
      <protection/>
    </xf>
    <xf numFmtId="49" fontId="13" fillId="34" borderId="255" xfId="58" applyNumberFormat="1" applyFont="1" applyFill="1" applyBorder="1" applyAlignment="1">
      <alignment horizontal="center" vertical="center" wrapText="1"/>
      <protection/>
    </xf>
    <xf numFmtId="49" fontId="13" fillId="34" borderId="256" xfId="58" applyNumberFormat="1" applyFont="1" applyFill="1" applyBorder="1" applyAlignment="1">
      <alignment horizontal="center" vertical="center" wrapText="1"/>
      <protection/>
    </xf>
    <xf numFmtId="0" fontId="30" fillId="34" borderId="82" xfId="58" applyFont="1" applyFill="1" applyBorder="1" applyAlignment="1">
      <alignment horizontal="center" vertical="center"/>
      <protection/>
    </xf>
    <xf numFmtId="0" fontId="30" fillId="34" borderId="0" xfId="58" applyFont="1" applyFill="1" applyBorder="1" applyAlignment="1">
      <alignment horizontal="center" vertical="center"/>
      <protection/>
    </xf>
    <xf numFmtId="0" fontId="30" fillId="34" borderId="83" xfId="58" applyFont="1" applyFill="1" applyBorder="1" applyAlignment="1">
      <alignment horizontal="center" vertical="center"/>
      <protection/>
    </xf>
    <xf numFmtId="1" fontId="13" fillId="34" borderId="229" xfId="64" applyNumberFormat="1" applyFont="1" applyFill="1" applyBorder="1" applyAlignment="1">
      <alignment horizontal="center" vertical="center" wrapText="1"/>
      <protection/>
    </xf>
    <xf numFmtId="1" fontId="13" fillId="34" borderId="230" xfId="64" applyNumberFormat="1" applyFont="1" applyFill="1" applyBorder="1" applyAlignment="1">
      <alignment horizontal="center" vertical="center" wrapText="1"/>
      <protection/>
    </xf>
    <xf numFmtId="1" fontId="13" fillId="34" borderId="231" xfId="64" applyNumberFormat="1" applyFont="1" applyFill="1" applyBorder="1" applyAlignment="1">
      <alignment horizontal="center" vertical="center" wrapText="1"/>
      <protection/>
    </xf>
    <xf numFmtId="0" fontId="30" fillId="34" borderId="121" xfId="65" applyFont="1" applyFill="1" applyBorder="1" applyAlignment="1">
      <alignment horizontal="center" vertical="center"/>
      <protection/>
    </xf>
    <xf numFmtId="0" fontId="30" fillId="34" borderId="94" xfId="65" applyFont="1" applyFill="1" applyBorder="1" applyAlignment="1">
      <alignment horizontal="center" vertical="center"/>
      <protection/>
    </xf>
    <xf numFmtId="0" fontId="30" fillId="34" borderId="122" xfId="65" applyFont="1" applyFill="1" applyBorder="1" applyAlignment="1">
      <alignment horizontal="center" vertical="center"/>
      <protection/>
    </xf>
    <xf numFmtId="0" fontId="12" fillId="34" borderId="226" xfId="64" applyFont="1" applyFill="1" applyBorder="1" applyAlignment="1">
      <alignment horizontal="center"/>
      <protection/>
    </xf>
    <xf numFmtId="0" fontId="12" fillId="34" borderId="227" xfId="64" applyFont="1" applyFill="1" applyBorder="1" applyAlignment="1">
      <alignment horizontal="center"/>
      <protection/>
    </xf>
    <xf numFmtId="0" fontId="12" fillId="34" borderId="11" xfId="64" applyFont="1" applyFill="1" applyBorder="1" applyAlignment="1">
      <alignment horizontal="center"/>
      <protection/>
    </xf>
    <xf numFmtId="0" fontId="12" fillId="34" borderId="234" xfId="64" applyFont="1" applyFill="1" applyBorder="1" applyAlignment="1">
      <alignment horizontal="center"/>
      <protection/>
    </xf>
    <xf numFmtId="0" fontId="12" fillId="34" borderId="235" xfId="64" applyFont="1" applyFill="1" applyBorder="1" applyAlignment="1">
      <alignment horizontal="center"/>
      <protection/>
    </xf>
    <xf numFmtId="0" fontId="30" fillId="34" borderId="80" xfId="65" applyFont="1" applyFill="1" applyBorder="1" applyAlignment="1">
      <alignment horizontal="center" vertical="center"/>
      <protection/>
    </xf>
    <xf numFmtId="0" fontId="30" fillId="34" borderId="93" xfId="65" applyFont="1" applyFill="1" applyBorder="1" applyAlignment="1">
      <alignment horizontal="center" vertical="center"/>
      <protection/>
    </xf>
    <xf numFmtId="0" fontId="30" fillId="34" borderId="81" xfId="65" applyFont="1" applyFill="1" applyBorder="1" applyAlignment="1">
      <alignment horizontal="center" vertical="center"/>
      <protection/>
    </xf>
    <xf numFmtId="1" fontId="13" fillId="34" borderId="117" xfId="64" applyNumberFormat="1" applyFont="1" applyFill="1" applyBorder="1" applyAlignment="1">
      <alignment horizontal="center" vertical="center" wrapText="1"/>
      <protection/>
    </xf>
    <xf numFmtId="1" fontId="13" fillId="34" borderId="82" xfId="64" applyNumberFormat="1" applyFont="1" applyFill="1" applyBorder="1" applyAlignment="1">
      <alignment horizontal="center" vertical="center" wrapText="1"/>
      <protection/>
    </xf>
    <xf numFmtId="1" fontId="13" fillId="34" borderId="121" xfId="64" applyNumberFormat="1" applyFont="1" applyFill="1" applyBorder="1" applyAlignment="1">
      <alignment horizontal="center" vertical="center" wrapText="1"/>
      <protection/>
    </xf>
    <xf numFmtId="0" fontId="13" fillId="34" borderId="226" xfId="64" applyFont="1" applyFill="1" applyBorder="1" applyAlignment="1">
      <alignment horizontal="center" vertical="center"/>
      <protection/>
    </xf>
    <xf numFmtId="0" fontId="13" fillId="34" borderId="227" xfId="64" applyFont="1" applyFill="1" applyBorder="1" applyAlignment="1">
      <alignment horizontal="center" vertical="center"/>
      <protection/>
    </xf>
    <xf numFmtId="0" fontId="13" fillId="34" borderId="11" xfId="64" applyFont="1" applyFill="1" applyBorder="1" applyAlignment="1">
      <alignment horizontal="center" vertical="center"/>
      <protection/>
    </xf>
    <xf numFmtId="0" fontId="13" fillId="34" borderId="234" xfId="64" applyFont="1" applyFill="1" applyBorder="1" applyAlignment="1">
      <alignment horizontal="center" vertical="center"/>
      <protection/>
    </xf>
    <xf numFmtId="0" fontId="13" fillId="34" borderId="235" xfId="64" applyFont="1" applyFill="1" applyBorder="1" applyAlignment="1">
      <alignment horizontal="center" vertical="center"/>
      <protection/>
    </xf>
    <xf numFmtId="49" fontId="13" fillId="34" borderId="39" xfId="58" applyNumberFormat="1" applyFont="1" applyFill="1" applyBorder="1" applyAlignment="1">
      <alignment horizontal="center" vertical="center" wrapText="1"/>
      <protection/>
    </xf>
    <xf numFmtId="49" fontId="13" fillId="34" borderId="257" xfId="58" applyNumberFormat="1" applyFont="1" applyFill="1" applyBorder="1" applyAlignment="1">
      <alignment horizontal="center" vertical="center" wrapText="1"/>
      <protection/>
    </xf>
    <xf numFmtId="1" fontId="12" fillId="34" borderId="164" xfId="58" applyNumberFormat="1" applyFont="1" applyFill="1" applyBorder="1" applyAlignment="1">
      <alignment horizontal="center" vertical="center" wrapText="1"/>
      <protection/>
    </xf>
    <xf numFmtId="1" fontId="12" fillId="34" borderId="48" xfId="58" applyNumberFormat="1" applyFont="1" applyFill="1" applyBorder="1" applyAlignment="1">
      <alignment horizontal="center" vertical="center" wrapText="1"/>
      <protection/>
    </xf>
    <xf numFmtId="0" fontId="6" fillId="34" borderId="22" xfId="58" applyFont="1" applyFill="1" applyBorder="1" applyAlignment="1">
      <alignment horizontal="center" vertical="center" wrapText="1"/>
      <protection/>
    </xf>
    <xf numFmtId="1" fontId="12" fillId="34" borderId="40" xfId="58" applyNumberFormat="1" applyFont="1" applyFill="1" applyBorder="1" applyAlignment="1">
      <alignment horizontal="center" vertical="center" wrapText="1"/>
      <protection/>
    </xf>
    <xf numFmtId="1" fontId="12" fillId="34" borderId="223" xfId="58" applyNumberFormat="1" applyFont="1" applyFill="1" applyBorder="1" applyAlignment="1">
      <alignment horizontal="center" vertical="center" wrapText="1"/>
      <protection/>
    </xf>
    <xf numFmtId="0" fontId="6" fillId="34" borderId="258" xfId="58" applyFont="1" applyFill="1" applyBorder="1" applyAlignment="1">
      <alignment horizontal="center" vertical="center" wrapText="1"/>
      <protection/>
    </xf>
    <xf numFmtId="0" fontId="13" fillId="34" borderId="214" xfId="58" applyFont="1" applyFill="1" applyBorder="1" applyAlignment="1">
      <alignment horizontal="center"/>
      <protection/>
    </xf>
    <xf numFmtId="0" fontId="13" fillId="34" borderId="240" xfId="58" applyFont="1" applyFill="1" applyBorder="1" applyAlignment="1">
      <alignment horizontal="center"/>
      <protection/>
    </xf>
    <xf numFmtId="0" fontId="13" fillId="34" borderId="218" xfId="58" applyFont="1" applyFill="1" applyBorder="1" applyAlignment="1">
      <alignment horizontal="center"/>
      <protection/>
    </xf>
    <xf numFmtId="0" fontId="13" fillId="34" borderId="217" xfId="58" applyFont="1" applyFill="1" applyBorder="1" applyAlignment="1">
      <alignment horizontal="center"/>
      <protection/>
    </xf>
    <xf numFmtId="0" fontId="13" fillId="34" borderId="241" xfId="58" applyFont="1" applyFill="1" applyBorder="1" applyAlignment="1">
      <alignment horizontal="center"/>
      <protection/>
    </xf>
    <xf numFmtId="49" fontId="16" fillId="34" borderId="259" xfId="58" applyNumberFormat="1" applyFont="1" applyFill="1" applyBorder="1" applyAlignment="1">
      <alignment horizontal="center" vertical="center" wrapText="1"/>
      <protection/>
    </xf>
    <xf numFmtId="0" fontId="26" fillId="0" borderId="260" xfId="58" applyFont="1" applyBorder="1" applyAlignment="1">
      <alignment horizontal="center" vertical="center" wrapText="1"/>
      <protection/>
    </xf>
    <xf numFmtId="0" fontId="30" fillId="34" borderId="80" xfId="58" applyFont="1" applyFill="1" applyBorder="1" applyAlignment="1">
      <alignment horizontal="center" vertical="center"/>
      <protection/>
    </xf>
    <xf numFmtId="0" fontId="30" fillId="34" borderId="93" xfId="58" applyFont="1" applyFill="1" applyBorder="1" applyAlignment="1">
      <alignment horizontal="center" vertical="center"/>
      <protection/>
    </xf>
    <xf numFmtId="0" fontId="30" fillId="34" borderId="81" xfId="58" applyFont="1" applyFill="1" applyBorder="1" applyAlignment="1">
      <alignment horizontal="center" vertical="center"/>
      <protection/>
    </xf>
    <xf numFmtId="1" fontId="13" fillId="34" borderId="34" xfId="58" applyNumberFormat="1" applyFont="1" applyFill="1" applyBorder="1" applyAlignment="1">
      <alignment horizontal="center" vertical="center" wrapText="1"/>
      <protection/>
    </xf>
    <xf numFmtId="1" fontId="13" fillId="34" borderId="116" xfId="58" applyNumberFormat="1" applyFont="1" applyFill="1" applyBorder="1" applyAlignment="1">
      <alignment horizontal="center" vertical="center" wrapText="1"/>
      <protection/>
    </xf>
    <xf numFmtId="0" fontId="14" fillId="34" borderId="90" xfId="58" applyFont="1" applyFill="1" applyBorder="1" applyAlignment="1">
      <alignment horizontal="center" vertical="center" wrapText="1"/>
      <protection/>
    </xf>
    <xf numFmtId="49" fontId="13" fillId="34" borderId="261" xfId="58" applyNumberFormat="1" applyFont="1" applyFill="1" applyBorder="1" applyAlignment="1">
      <alignment horizontal="center" vertical="center" wrapText="1"/>
      <protection/>
    </xf>
    <xf numFmtId="49" fontId="13" fillId="34" borderId="262" xfId="58" applyNumberFormat="1" applyFont="1" applyFill="1" applyBorder="1" applyAlignment="1">
      <alignment horizontal="center" vertical="center" wrapText="1"/>
      <protection/>
    </xf>
    <xf numFmtId="49" fontId="13" fillId="34" borderId="263" xfId="58" applyNumberFormat="1" applyFont="1" applyFill="1" applyBorder="1" applyAlignment="1">
      <alignment horizontal="center" vertical="center" wrapText="1"/>
      <protection/>
    </xf>
    <xf numFmtId="0" fontId="16" fillId="34" borderId="82" xfId="58" applyFont="1" applyFill="1" applyBorder="1" applyAlignment="1">
      <alignment horizontal="center" vertical="center"/>
      <protection/>
    </xf>
    <xf numFmtId="0" fontId="16" fillId="34" borderId="0" xfId="58" applyFont="1" applyFill="1" applyBorder="1" applyAlignment="1">
      <alignment horizontal="center" vertical="center"/>
      <protection/>
    </xf>
    <xf numFmtId="0" fontId="16" fillId="34" borderId="83" xfId="58" applyFont="1" applyFill="1" applyBorder="1" applyAlignment="1">
      <alignment horizontal="center" vertical="center"/>
      <protection/>
    </xf>
    <xf numFmtId="49" fontId="16" fillId="34" borderId="39" xfId="58" applyNumberFormat="1" applyFont="1" applyFill="1" applyBorder="1" applyAlignment="1">
      <alignment horizontal="center" vertical="center" wrapText="1"/>
      <protection/>
    </xf>
    <xf numFmtId="49" fontId="16" fillId="34" borderId="257" xfId="58" applyNumberFormat="1" applyFont="1" applyFill="1" applyBorder="1" applyAlignment="1">
      <alignment horizontal="center" vertical="center" wrapText="1"/>
      <protection/>
    </xf>
    <xf numFmtId="1" fontId="17" fillId="34" borderId="246" xfId="58" applyNumberFormat="1" applyFont="1" applyFill="1" applyBorder="1" applyAlignment="1">
      <alignment horizontal="center" vertical="center" wrapText="1"/>
      <protection/>
    </xf>
    <xf numFmtId="0" fontId="27" fillId="34" borderId="247" xfId="58" applyFont="1" applyFill="1" applyBorder="1" applyAlignment="1">
      <alignment vertical="center"/>
      <protection/>
    </xf>
    <xf numFmtId="0" fontId="27" fillId="34" borderId="248" xfId="58" applyFont="1" applyFill="1" applyBorder="1" applyAlignment="1">
      <alignment vertical="center"/>
      <protection/>
    </xf>
    <xf numFmtId="0" fontId="27" fillId="34" borderId="249" xfId="58" applyFont="1" applyFill="1" applyBorder="1" applyAlignment="1">
      <alignment vertical="center"/>
      <protection/>
    </xf>
    <xf numFmtId="49" fontId="16" fillId="34" borderId="264" xfId="58" applyNumberFormat="1" applyFont="1" applyFill="1" applyBorder="1" applyAlignment="1">
      <alignment horizontal="center" vertical="center" wrapText="1"/>
      <protection/>
    </xf>
    <xf numFmtId="1" fontId="16" fillId="34" borderId="246" xfId="58" applyNumberFormat="1" applyFont="1" applyFill="1" applyBorder="1" applyAlignment="1">
      <alignment horizontal="center" vertical="center" wrapText="1"/>
      <protection/>
    </xf>
    <xf numFmtId="0" fontId="25" fillId="34" borderId="247" xfId="58" applyFont="1" applyFill="1" applyBorder="1" applyAlignment="1">
      <alignment vertical="center"/>
      <protection/>
    </xf>
    <xf numFmtId="0" fontId="25" fillId="34" borderId="248" xfId="58" applyFont="1" applyFill="1" applyBorder="1" applyAlignment="1">
      <alignment vertical="center"/>
      <protection/>
    </xf>
    <xf numFmtId="0" fontId="25" fillId="34" borderId="249" xfId="58" applyFont="1" applyFill="1" applyBorder="1" applyAlignment="1">
      <alignment vertical="center"/>
      <protection/>
    </xf>
    <xf numFmtId="49" fontId="16" fillId="34" borderId="265" xfId="58" applyNumberFormat="1" applyFont="1" applyFill="1" applyBorder="1" applyAlignment="1">
      <alignment horizontal="center" vertical="center" wrapText="1"/>
      <protection/>
    </xf>
    <xf numFmtId="49" fontId="16" fillId="34" borderId="227" xfId="58" applyNumberFormat="1" applyFont="1" applyFill="1" applyBorder="1" applyAlignment="1">
      <alignment horizontal="center" vertical="center" wrapText="1"/>
      <protection/>
    </xf>
    <xf numFmtId="49" fontId="16" fillId="34" borderId="235" xfId="58" applyNumberFormat="1" applyFont="1" applyFill="1" applyBorder="1" applyAlignment="1">
      <alignment horizontal="center" vertical="center" wrapText="1"/>
      <protection/>
    </xf>
    <xf numFmtId="1" fontId="16" fillId="34" borderId="266" xfId="58" applyNumberFormat="1" applyFont="1" applyFill="1" applyBorder="1" applyAlignment="1">
      <alignment horizontal="center" vertical="center" wrapText="1"/>
      <protection/>
    </xf>
    <xf numFmtId="1" fontId="16" fillId="34" borderId="267" xfId="58" applyNumberFormat="1" applyFont="1" applyFill="1" applyBorder="1" applyAlignment="1">
      <alignment horizontal="center" vertical="center" wrapText="1"/>
      <protection/>
    </xf>
    <xf numFmtId="49" fontId="16" fillId="34" borderId="226" xfId="58" applyNumberFormat="1" applyFont="1" applyFill="1" applyBorder="1" applyAlignment="1">
      <alignment horizontal="center" vertical="center" wrapText="1"/>
      <protection/>
    </xf>
    <xf numFmtId="49" fontId="13" fillId="34" borderId="268" xfId="58" applyNumberFormat="1" applyFont="1" applyFill="1" applyBorder="1" applyAlignment="1">
      <alignment horizontal="center" vertical="center" wrapText="1"/>
      <protection/>
    </xf>
    <xf numFmtId="49" fontId="16" fillId="34" borderId="244" xfId="58" applyNumberFormat="1" applyFont="1" applyFill="1" applyBorder="1" applyAlignment="1">
      <alignment horizontal="center" vertical="center" wrapText="1"/>
      <protection/>
    </xf>
    <xf numFmtId="1" fontId="16" fillId="34" borderId="269" xfId="58" applyNumberFormat="1" applyFont="1" applyFill="1" applyBorder="1" applyAlignment="1">
      <alignment horizontal="center" vertical="center" wrapText="1"/>
      <protection/>
    </xf>
    <xf numFmtId="1" fontId="16" fillId="34" borderId="219" xfId="58" applyNumberFormat="1" applyFont="1" applyFill="1" applyBorder="1" applyAlignment="1">
      <alignment horizontal="center" vertical="center" wrapText="1"/>
      <protection/>
    </xf>
    <xf numFmtId="1" fontId="16" fillId="34" borderId="270" xfId="58" applyNumberFormat="1" applyFont="1" applyFill="1" applyBorder="1" applyAlignment="1">
      <alignment horizontal="center" vertical="center" wrapText="1"/>
      <protection/>
    </xf>
    <xf numFmtId="0" fontId="17" fillId="34" borderId="271" xfId="58" applyFont="1" applyFill="1" applyBorder="1" applyAlignment="1">
      <alignment horizontal="center"/>
      <protection/>
    </xf>
    <xf numFmtId="0" fontId="17" fillId="34" borderId="215" xfId="58" applyFont="1" applyFill="1" applyBorder="1" applyAlignment="1">
      <alignment horizontal="center"/>
      <protection/>
    </xf>
    <xf numFmtId="0" fontId="17" fillId="34" borderId="272" xfId="58" applyFont="1" applyFill="1" applyBorder="1" applyAlignment="1">
      <alignment horizontal="center"/>
      <protection/>
    </xf>
    <xf numFmtId="0" fontId="17" fillId="34" borderId="273" xfId="58" applyFont="1" applyFill="1" applyBorder="1" applyAlignment="1">
      <alignment horizontal="center"/>
      <protection/>
    </xf>
    <xf numFmtId="0" fontId="45" fillId="37" borderId="219" xfId="58" applyNumberFormat="1" applyFont="1" applyFill="1" applyBorder="1" applyAlignment="1">
      <alignment vertical="center"/>
      <protection/>
    </xf>
    <xf numFmtId="3" fontId="45" fillId="37" borderId="220" xfId="58" applyNumberFormat="1" applyFont="1" applyFill="1" applyBorder="1" applyAlignment="1">
      <alignment vertical="center"/>
      <protection/>
    </xf>
    <xf numFmtId="3" fontId="45" fillId="37" borderId="0" xfId="58" applyNumberFormat="1" applyFont="1" applyFill="1" applyBorder="1" applyAlignment="1">
      <alignment vertical="center"/>
      <protection/>
    </xf>
    <xf numFmtId="3" fontId="45" fillId="37" borderId="221" xfId="58" applyNumberFormat="1" applyFont="1" applyFill="1" applyBorder="1" applyAlignment="1">
      <alignment vertical="center"/>
      <protection/>
    </xf>
    <xf numFmtId="187" fontId="45" fillId="37" borderId="223" xfId="58" applyNumberFormat="1" applyFont="1" applyFill="1" applyBorder="1" applyAlignment="1">
      <alignment vertical="center"/>
      <protection/>
    </xf>
    <xf numFmtId="10" fontId="45" fillId="37" borderId="116" xfId="58" applyNumberFormat="1" applyFont="1" applyFill="1" applyBorder="1" applyAlignment="1">
      <alignment horizontal="right" vertical="center"/>
      <protection/>
    </xf>
    <xf numFmtId="187" fontId="45" fillId="35" borderId="274" xfId="58" applyNumberFormat="1" applyFont="1" applyFill="1" applyBorder="1" applyAlignment="1">
      <alignment vertical="center"/>
      <protection/>
    </xf>
    <xf numFmtId="10" fontId="45" fillId="35" borderId="275" xfId="58" applyNumberFormat="1" applyFont="1" applyFill="1" applyBorder="1" applyAlignment="1">
      <alignment horizontal="right" vertical="center"/>
      <protection/>
    </xf>
    <xf numFmtId="10" fontId="45" fillId="35" borderId="276" xfId="58" applyNumberFormat="1" applyFont="1" applyFill="1" applyBorder="1" applyAlignment="1">
      <alignment horizontal="right" vertical="center"/>
      <protection/>
    </xf>
    <xf numFmtId="10" fontId="3" fillId="2" borderId="150" xfId="58" applyNumberFormat="1" applyFont="1" applyFill="1" applyBorder="1" applyAlignment="1">
      <alignment horizontal="right"/>
      <protection/>
    </xf>
    <xf numFmtId="0" fontId="42" fillId="35" borderId="219" xfId="58" applyNumberFormat="1" applyFont="1" applyFill="1" applyBorder="1" applyAlignment="1">
      <alignment vertical="center"/>
      <protection/>
    </xf>
    <xf numFmtId="3" fontId="42" fillId="35" borderId="220" xfId="58" applyNumberFormat="1" applyFont="1" applyFill="1" applyBorder="1" applyAlignment="1">
      <alignment vertical="center"/>
      <protection/>
    </xf>
    <xf numFmtId="3" fontId="42" fillId="35" borderId="0" xfId="58" applyNumberFormat="1" applyFont="1" applyFill="1" applyBorder="1" applyAlignment="1">
      <alignment vertical="center"/>
      <protection/>
    </xf>
    <xf numFmtId="3" fontId="42" fillId="35" borderId="221" xfId="58" applyNumberFormat="1" applyFont="1" applyFill="1" applyBorder="1" applyAlignment="1">
      <alignment vertical="center"/>
      <protection/>
    </xf>
    <xf numFmtId="3" fontId="42" fillId="35" borderId="222" xfId="58" applyNumberFormat="1" applyFont="1" applyFill="1" applyBorder="1" applyAlignment="1">
      <alignment vertical="center"/>
      <protection/>
    </xf>
    <xf numFmtId="187" fontId="42" fillId="35" borderId="223" xfId="58" applyNumberFormat="1" applyFont="1" applyFill="1" applyBorder="1" applyAlignment="1">
      <alignment vertical="center"/>
      <protection/>
    </xf>
    <xf numFmtId="10" fontId="42" fillId="35" borderId="48" xfId="58" applyNumberFormat="1" applyFont="1" applyFill="1" applyBorder="1" applyAlignment="1">
      <alignment horizontal="right" vertical="center"/>
      <protection/>
    </xf>
    <xf numFmtId="3" fontId="42" fillId="35" borderId="277" xfId="58" applyNumberFormat="1" applyFont="1" applyFill="1" applyBorder="1" applyAlignment="1">
      <alignment vertical="center"/>
      <protection/>
    </xf>
    <xf numFmtId="187" fontId="42" fillId="35" borderId="48" xfId="58" applyNumberFormat="1" applyFont="1" applyFill="1" applyBorder="1" applyAlignment="1">
      <alignment vertical="center"/>
      <protection/>
    </xf>
    <xf numFmtId="10" fontId="42" fillId="35" borderId="116" xfId="58" applyNumberFormat="1" applyFont="1" applyFill="1" applyBorder="1" applyAlignment="1">
      <alignment horizontal="right" vertical="center"/>
      <protection/>
    </xf>
    <xf numFmtId="0" fontId="42" fillId="2" borderId="21" xfId="58" applyNumberFormat="1" applyFont="1" applyFill="1" applyBorder="1" applyAlignment="1">
      <alignment vertical="center"/>
      <protection/>
    </xf>
    <xf numFmtId="0" fontId="45" fillId="35" borderId="15" xfId="58" applyNumberFormat="1" applyFont="1" applyFill="1" applyBorder="1" applyAlignment="1">
      <alignment vertical="center"/>
      <protection/>
    </xf>
    <xf numFmtId="187" fontId="45" fillId="35" borderId="18" xfId="58" applyNumberFormat="1" applyFont="1" applyFill="1" applyBorder="1" applyAlignment="1">
      <alignment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0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80" customWidth="1"/>
    <col min="2" max="2" width="14.421875" style="80" customWidth="1"/>
    <col min="3" max="3" width="67.421875" style="80" customWidth="1"/>
    <col min="4" max="4" width="2.140625" style="80" customWidth="1"/>
    <col min="5" max="16384" width="11.421875" style="80" customWidth="1"/>
  </cols>
  <sheetData>
    <row r="1" ht="2.25" customHeight="1" thickBot="1">
      <c r="B1" s="79"/>
    </row>
    <row r="2" spans="2:3" ht="11.25" customHeight="1" thickTop="1">
      <c r="B2" s="157"/>
      <c r="C2" s="158"/>
    </row>
    <row r="3" spans="2:3" ht="21.75" customHeight="1">
      <c r="B3" s="159" t="s">
        <v>66</v>
      </c>
      <c r="C3" s="160"/>
    </row>
    <row r="4" spans="2:3" ht="18" customHeight="1">
      <c r="B4" s="161" t="s">
        <v>67</v>
      </c>
      <c r="C4" s="160"/>
    </row>
    <row r="5" spans="2:3" ht="18" customHeight="1">
      <c r="B5" s="162" t="s">
        <v>68</v>
      </c>
      <c r="C5" s="160"/>
    </row>
    <row r="6" spans="2:3" ht="9" customHeight="1">
      <c r="B6" s="159"/>
      <c r="C6" s="160"/>
    </row>
    <row r="7" spans="2:3" ht="3" customHeight="1">
      <c r="B7" s="163"/>
      <c r="C7" s="164"/>
    </row>
    <row r="8" spans="2:5" ht="24">
      <c r="B8" s="561" t="s">
        <v>158</v>
      </c>
      <c r="C8" s="562"/>
      <c r="E8" s="81"/>
    </row>
    <row r="9" spans="2:5" ht="23.25">
      <c r="B9" s="563" t="s">
        <v>35</v>
      </c>
      <c r="C9" s="564"/>
      <c r="E9" s="81"/>
    </row>
    <row r="10" spans="2:3" ht="18.75" customHeight="1">
      <c r="B10" s="565" t="s">
        <v>69</v>
      </c>
      <c r="C10" s="566"/>
    </row>
    <row r="11" spans="2:3" ht="4.5" customHeight="1" thickBot="1">
      <c r="B11" s="165"/>
      <c r="C11" s="166"/>
    </row>
    <row r="12" spans="2:3" ht="19.5" customHeight="1" thickBot="1" thickTop="1">
      <c r="B12" s="172" t="s">
        <v>70</v>
      </c>
      <c r="C12" s="173" t="s">
        <v>125</v>
      </c>
    </row>
    <row r="13" spans="2:3" ht="19.5" customHeight="1" thickTop="1">
      <c r="B13" s="82" t="s">
        <v>71</v>
      </c>
      <c r="C13" s="83" t="s">
        <v>72</v>
      </c>
    </row>
    <row r="14" spans="2:3" ht="19.5" customHeight="1">
      <c r="B14" s="167" t="s">
        <v>73</v>
      </c>
      <c r="C14" s="168" t="s">
        <v>74</v>
      </c>
    </row>
    <row r="15" spans="2:3" ht="19.5" customHeight="1">
      <c r="B15" s="84" t="s">
        <v>75</v>
      </c>
      <c r="C15" s="85" t="s">
        <v>76</v>
      </c>
    </row>
    <row r="16" spans="2:3" ht="19.5" customHeight="1">
      <c r="B16" s="167" t="s">
        <v>77</v>
      </c>
      <c r="C16" s="168" t="s">
        <v>78</v>
      </c>
    </row>
    <row r="17" spans="2:3" ht="19.5" customHeight="1">
      <c r="B17" s="84" t="s">
        <v>79</v>
      </c>
      <c r="C17" s="85" t="s">
        <v>80</v>
      </c>
    </row>
    <row r="18" spans="2:3" ht="19.5" customHeight="1">
      <c r="B18" s="167" t="s">
        <v>81</v>
      </c>
      <c r="C18" s="168" t="s">
        <v>82</v>
      </c>
    </row>
    <row r="19" spans="2:3" ht="19.5" customHeight="1">
      <c r="B19" s="84" t="s">
        <v>83</v>
      </c>
      <c r="C19" s="85" t="s">
        <v>84</v>
      </c>
    </row>
    <row r="20" spans="2:3" ht="19.5" customHeight="1">
      <c r="B20" s="167" t="s">
        <v>85</v>
      </c>
      <c r="C20" s="168" t="s">
        <v>86</v>
      </c>
    </row>
    <row r="21" spans="2:3" ht="19.5" customHeight="1">
      <c r="B21" s="84" t="s">
        <v>87</v>
      </c>
      <c r="C21" s="85" t="s">
        <v>88</v>
      </c>
    </row>
    <row r="22" spans="2:3" ht="19.5" customHeight="1">
      <c r="B22" s="167" t="s">
        <v>89</v>
      </c>
      <c r="C22" s="168" t="s">
        <v>90</v>
      </c>
    </row>
    <row r="23" spans="2:3" ht="20.25" customHeight="1">
      <c r="B23" s="84" t="s">
        <v>91</v>
      </c>
      <c r="C23" s="85" t="s">
        <v>92</v>
      </c>
    </row>
    <row r="24" spans="2:3" ht="20.25" customHeight="1">
      <c r="B24" s="167" t="s">
        <v>93</v>
      </c>
      <c r="C24" s="168" t="s">
        <v>94</v>
      </c>
    </row>
    <row r="25" spans="2:3" ht="20.25" customHeight="1">
      <c r="B25" s="84" t="s">
        <v>95</v>
      </c>
      <c r="C25" s="86" t="s">
        <v>96</v>
      </c>
    </row>
    <row r="26" spans="2:3" ht="20.25" customHeight="1">
      <c r="B26" s="167" t="s">
        <v>97</v>
      </c>
      <c r="C26" s="169" t="s">
        <v>98</v>
      </c>
    </row>
    <row r="27" spans="2:4" ht="20.25" customHeight="1">
      <c r="B27" s="84" t="s">
        <v>108</v>
      </c>
      <c r="C27" s="85" t="s">
        <v>118</v>
      </c>
      <c r="D27" s="109"/>
    </row>
    <row r="28" spans="2:4" ht="20.25" customHeight="1">
      <c r="B28" s="167" t="s">
        <v>109</v>
      </c>
      <c r="C28" s="168" t="s">
        <v>119</v>
      </c>
      <c r="D28" s="109"/>
    </row>
    <row r="29" spans="2:4" ht="20.25" customHeight="1">
      <c r="B29" s="84" t="s">
        <v>110</v>
      </c>
      <c r="C29" s="86" t="s">
        <v>120</v>
      </c>
      <c r="D29" s="109"/>
    </row>
    <row r="30" spans="2:4" ht="20.25" customHeight="1" thickBot="1">
      <c r="B30" s="170" t="s">
        <v>111</v>
      </c>
      <c r="C30" s="171" t="s">
        <v>121</v>
      </c>
      <c r="D30" s="109"/>
    </row>
    <row r="31" s="117" customFormat="1" ht="15" customHeight="1" thickTop="1"/>
    <row r="32" s="117" customFormat="1" ht="13.5">
      <c r="B32" s="118"/>
    </row>
    <row r="33" s="117" customFormat="1" ht="12.75"/>
    <row r="34" s="117" customFormat="1" ht="12.75"/>
    <row r="35" spans="1:3" ht="13.5">
      <c r="A35" s="102"/>
      <c r="B35" s="103" t="s">
        <v>126</v>
      </c>
      <c r="C35" s="102"/>
    </row>
    <row r="36" spans="1:3" ht="12.75">
      <c r="A36" s="102"/>
      <c r="B36" s="102" t="s">
        <v>127</v>
      </c>
      <c r="C36" s="102"/>
    </row>
    <row r="37" spans="1:3" ht="12.75">
      <c r="A37" s="102"/>
      <c r="B37" s="102"/>
      <c r="C37" s="102"/>
    </row>
    <row r="38" spans="1:3" ht="13.5">
      <c r="A38" s="102"/>
      <c r="B38" s="103" t="s">
        <v>128</v>
      </c>
      <c r="C38" s="102"/>
    </row>
    <row r="39" spans="1:3" ht="12.75">
      <c r="A39" s="102"/>
      <c r="B39" s="102" t="s">
        <v>129</v>
      </c>
      <c r="C39" s="102"/>
    </row>
    <row r="40" spans="1:3" ht="12.75">
      <c r="A40" s="102"/>
      <c r="B40" s="102"/>
      <c r="C40" s="102"/>
    </row>
    <row r="41" spans="1:3" ht="15">
      <c r="A41" s="102"/>
      <c r="B41" s="104" t="s">
        <v>99</v>
      </c>
      <c r="C41" s="102"/>
    </row>
    <row r="42" spans="1:3" ht="13.5">
      <c r="A42" s="102"/>
      <c r="B42" s="103" t="s">
        <v>130</v>
      </c>
      <c r="C42" s="102"/>
    </row>
    <row r="43" spans="1:3" ht="13.5">
      <c r="A43" s="102"/>
      <c r="B43" s="105" t="s">
        <v>100</v>
      </c>
      <c r="C43" s="102"/>
    </row>
    <row r="44" spans="1:3" ht="12.75">
      <c r="A44" s="102"/>
      <c r="B44" s="106" t="s">
        <v>101</v>
      </c>
      <c r="C44" s="102"/>
    </row>
    <row r="45" spans="1:3" ht="12.75">
      <c r="A45" s="102"/>
      <c r="B45" s="102"/>
      <c r="C45" s="102"/>
    </row>
    <row r="46" spans="1:3" ht="12.75">
      <c r="A46" s="102"/>
      <c r="B46" s="102"/>
      <c r="C46" s="102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63"/>
  <sheetViews>
    <sheetView showGridLines="0" zoomScale="88" zoomScaleNormal="88" zoomScalePageLayoutView="0" workbookViewId="0" topLeftCell="A46">
      <selection activeCell="N9" sqref="N9:O60"/>
    </sheetView>
  </sheetViews>
  <sheetFormatPr defaultColWidth="9.140625" defaultRowHeight="15"/>
  <cols>
    <col min="1" max="1" width="42.140625" style="42" customWidth="1"/>
    <col min="2" max="2" width="9.8515625" style="42" customWidth="1"/>
    <col min="3" max="3" width="12.00390625" style="42" customWidth="1"/>
    <col min="4" max="4" width="9.140625" style="42" bestFit="1" customWidth="1"/>
    <col min="5" max="5" width="9.7109375" style="42" bestFit="1" customWidth="1"/>
    <col min="6" max="6" width="9.7109375" style="42" customWidth="1"/>
    <col min="7" max="7" width="11.7109375" style="42" customWidth="1"/>
    <col min="8" max="8" width="9.140625" style="42" bestFit="1" customWidth="1"/>
    <col min="9" max="9" width="9.7109375" style="42" bestFit="1" customWidth="1"/>
    <col min="10" max="10" width="10.421875" style="42" customWidth="1"/>
    <col min="11" max="11" width="12.00390625" style="42" customWidth="1"/>
    <col min="12" max="12" width="9.421875" style="42" bestFit="1" customWidth="1"/>
    <col min="13" max="13" width="9.7109375" style="42" bestFit="1" customWidth="1"/>
    <col min="14" max="14" width="9.7109375" style="42" customWidth="1"/>
    <col min="15" max="15" width="11.57421875" style="42" customWidth="1"/>
    <col min="16" max="16" width="9.421875" style="42" bestFit="1" customWidth="1"/>
    <col min="17" max="17" width="10.28125" style="42" customWidth="1"/>
    <col min="18" max="16384" width="9.140625" style="42" customWidth="1"/>
  </cols>
  <sheetData>
    <row r="1" spans="16:17" ht="16.5">
      <c r="P1" s="611" t="s">
        <v>26</v>
      </c>
      <c r="Q1" s="611"/>
    </row>
    <row r="2" ht="3.75" customHeight="1" thickBot="1"/>
    <row r="3" spans="1:17" ht="24" customHeight="1" thickTop="1">
      <c r="A3" s="674" t="s">
        <v>46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6"/>
    </row>
    <row r="4" spans="1:17" ht="23.25" customHeight="1" thickBot="1">
      <c r="A4" s="666" t="s">
        <v>35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8"/>
    </row>
    <row r="5" spans="1:17" s="46" customFormat="1" ht="20.25" customHeight="1" thickBot="1">
      <c r="A5" s="677" t="s">
        <v>305</v>
      </c>
      <c r="B5" s="680" t="s">
        <v>33</v>
      </c>
      <c r="C5" s="681"/>
      <c r="D5" s="681"/>
      <c r="E5" s="681"/>
      <c r="F5" s="682"/>
      <c r="G5" s="682"/>
      <c r="H5" s="682"/>
      <c r="I5" s="683"/>
      <c r="J5" s="681" t="s">
        <v>32</v>
      </c>
      <c r="K5" s="681"/>
      <c r="L5" s="681"/>
      <c r="M5" s="681"/>
      <c r="N5" s="681"/>
      <c r="O5" s="681"/>
      <c r="P5" s="681"/>
      <c r="Q5" s="684"/>
    </row>
    <row r="6" spans="1:17" s="114" customFormat="1" ht="28.5" customHeight="1" thickBot="1">
      <c r="A6" s="678"/>
      <c r="B6" s="599" t="s">
        <v>154</v>
      </c>
      <c r="C6" s="609"/>
      <c r="D6" s="610"/>
      <c r="E6" s="605" t="s">
        <v>31</v>
      </c>
      <c r="F6" s="599" t="s">
        <v>155</v>
      </c>
      <c r="G6" s="609"/>
      <c r="H6" s="610"/>
      <c r="I6" s="607" t="s">
        <v>30</v>
      </c>
      <c r="J6" s="599" t="s">
        <v>156</v>
      </c>
      <c r="K6" s="609"/>
      <c r="L6" s="610"/>
      <c r="M6" s="605" t="s">
        <v>31</v>
      </c>
      <c r="N6" s="599" t="s">
        <v>157</v>
      </c>
      <c r="O6" s="609"/>
      <c r="P6" s="610"/>
      <c r="Q6" s="605" t="s">
        <v>30</v>
      </c>
    </row>
    <row r="7" spans="1:17" s="45" customFormat="1" ht="22.5" customHeight="1" thickBot="1">
      <c r="A7" s="679"/>
      <c r="B7" s="20" t="s">
        <v>20</v>
      </c>
      <c r="C7" s="17" t="s">
        <v>19</v>
      </c>
      <c r="D7" s="17" t="s">
        <v>15</v>
      </c>
      <c r="E7" s="606"/>
      <c r="F7" s="20" t="s">
        <v>20</v>
      </c>
      <c r="G7" s="18" t="s">
        <v>19</v>
      </c>
      <c r="H7" s="17" t="s">
        <v>15</v>
      </c>
      <c r="I7" s="608"/>
      <c r="J7" s="20" t="s">
        <v>20</v>
      </c>
      <c r="K7" s="17" t="s">
        <v>19</v>
      </c>
      <c r="L7" s="18" t="s">
        <v>15</v>
      </c>
      <c r="M7" s="606"/>
      <c r="N7" s="19" t="s">
        <v>20</v>
      </c>
      <c r="O7" s="18" t="s">
        <v>19</v>
      </c>
      <c r="P7" s="17" t="s">
        <v>15</v>
      </c>
      <c r="Q7" s="606"/>
    </row>
    <row r="8" spans="1:17" s="44" customFormat="1" ht="18" customHeight="1" thickBot="1">
      <c r="A8" s="150" t="s">
        <v>44</v>
      </c>
      <c r="B8" s="151">
        <f>SUM(B9:B60)</f>
        <v>12988.583999999997</v>
      </c>
      <c r="C8" s="152">
        <f>SUM(C9:C60)</f>
        <v>1433.6299999999994</v>
      </c>
      <c r="D8" s="152">
        <f aca="true" t="shared" si="0" ref="D8:D13">C8+B8</f>
        <v>14422.213999999996</v>
      </c>
      <c r="E8" s="154">
        <f aca="true" t="shared" si="1" ref="E8:E13">D8/$D$8</f>
        <v>1</v>
      </c>
      <c r="F8" s="152">
        <f>SUM(F9:F60)</f>
        <v>12866.633</v>
      </c>
      <c r="G8" s="152">
        <f>SUM(G9:G60)</f>
        <v>2284.7239999999993</v>
      </c>
      <c r="H8" s="152">
        <f aca="true" t="shared" si="2" ref="H8:H13">G8+F8</f>
        <v>15151.357</v>
      </c>
      <c r="I8" s="155">
        <f aca="true" t="shared" si="3" ref="I8:I13">(D8/H8-1)</f>
        <v>-0.048123940317689295</v>
      </c>
      <c r="J8" s="153">
        <f>SUM(J9:J60)</f>
        <v>35778.979</v>
      </c>
      <c r="K8" s="152">
        <f>SUM(K9:K60)</f>
        <v>3944.917000000001</v>
      </c>
      <c r="L8" s="152">
        <f aca="true" t="shared" si="4" ref="L8:L13">K8+J8</f>
        <v>39723.896</v>
      </c>
      <c r="M8" s="154">
        <f aca="true" t="shared" si="5" ref="M8:M13">(L8/$L$8)</f>
        <v>1</v>
      </c>
      <c r="N8" s="152">
        <f>SUM(N9:N60)</f>
        <v>35573.54099999998</v>
      </c>
      <c r="O8" s="152">
        <f>SUM(O9:O60)</f>
        <v>6122.789999999997</v>
      </c>
      <c r="P8" s="152">
        <f aca="true" t="shared" si="6" ref="P8:P13">O8+N8</f>
        <v>41696.33099999998</v>
      </c>
      <c r="Q8" s="156">
        <f aca="true" t="shared" si="7" ref="Q8:Q13">(L8/P8-1)</f>
        <v>-0.04730476165876507</v>
      </c>
    </row>
    <row r="9" spans="1:17" s="43" customFormat="1" ht="18" customHeight="1" thickTop="1">
      <c r="A9" s="347" t="s">
        <v>222</v>
      </c>
      <c r="B9" s="348">
        <v>2027.725</v>
      </c>
      <c r="C9" s="349">
        <v>13.867</v>
      </c>
      <c r="D9" s="349">
        <f t="shared" si="0"/>
        <v>2041.5919999999999</v>
      </c>
      <c r="E9" s="350">
        <f t="shared" si="1"/>
        <v>0.14155884803817226</v>
      </c>
      <c r="F9" s="351">
        <v>2299.523</v>
      </c>
      <c r="G9" s="349">
        <v>107.02600000000001</v>
      </c>
      <c r="H9" s="349">
        <f t="shared" si="2"/>
        <v>2406.549</v>
      </c>
      <c r="I9" s="352">
        <f t="shared" si="3"/>
        <v>-0.1516515973703424</v>
      </c>
      <c r="J9" s="351">
        <v>5250.854</v>
      </c>
      <c r="K9" s="349">
        <v>48.595000000000006</v>
      </c>
      <c r="L9" s="349">
        <f t="shared" si="4"/>
        <v>5299.4490000000005</v>
      </c>
      <c r="M9" s="352">
        <f t="shared" si="5"/>
        <v>0.13340708071534577</v>
      </c>
      <c r="N9" s="351">
        <v>6046.049</v>
      </c>
      <c r="O9" s="349">
        <v>687.4540000000002</v>
      </c>
      <c r="P9" s="349">
        <f t="shared" si="6"/>
        <v>6733.503000000001</v>
      </c>
      <c r="Q9" s="353">
        <f t="shared" si="7"/>
        <v>-0.21297295033506336</v>
      </c>
    </row>
    <row r="10" spans="1:17" s="43" customFormat="1" ht="18" customHeight="1">
      <c r="A10" s="354" t="s">
        <v>224</v>
      </c>
      <c r="B10" s="355">
        <v>1882.058</v>
      </c>
      <c r="C10" s="356">
        <v>22.275000000000002</v>
      </c>
      <c r="D10" s="356">
        <f t="shared" si="0"/>
        <v>1904.333</v>
      </c>
      <c r="E10" s="357">
        <f t="shared" si="1"/>
        <v>0.1320416546308355</v>
      </c>
      <c r="F10" s="358">
        <v>1648.4809999999998</v>
      </c>
      <c r="G10" s="356">
        <v>512.438</v>
      </c>
      <c r="H10" s="356">
        <f t="shared" si="2"/>
        <v>2160.919</v>
      </c>
      <c r="I10" s="359">
        <f t="shared" si="3"/>
        <v>-0.11873929564227059</v>
      </c>
      <c r="J10" s="358">
        <v>5267.874000000001</v>
      </c>
      <c r="K10" s="356">
        <v>37.975</v>
      </c>
      <c r="L10" s="356">
        <f t="shared" si="4"/>
        <v>5305.849000000001</v>
      </c>
      <c r="M10" s="359">
        <f t="shared" si="5"/>
        <v>0.1335681928076743</v>
      </c>
      <c r="N10" s="358">
        <v>4787.904999999999</v>
      </c>
      <c r="O10" s="356">
        <v>980.0039999999999</v>
      </c>
      <c r="P10" s="356">
        <f t="shared" si="6"/>
        <v>5767.908999999999</v>
      </c>
      <c r="Q10" s="360">
        <f t="shared" si="7"/>
        <v>-0.08010875344947321</v>
      </c>
    </row>
    <row r="11" spans="1:17" s="43" customFormat="1" ht="18" customHeight="1">
      <c r="A11" s="354" t="s">
        <v>226</v>
      </c>
      <c r="B11" s="355">
        <v>1691.699</v>
      </c>
      <c r="C11" s="356">
        <v>28.877</v>
      </c>
      <c r="D11" s="356">
        <f t="shared" si="0"/>
        <v>1720.576</v>
      </c>
      <c r="E11" s="357">
        <f t="shared" si="1"/>
        <v>0.1193004069971504</v>
      </c>
      <c r="F11" s="358">
        <v>1866.723</v>
      </c>
      <c r="G11" s="356">
        <v>2.176</v>
      </c>
      <c r="H11" s="356">
        <f t="shared" si="2"/>
        <v>1868.899</v>
      </c>
      <c r="I11" s="359">
        <f t="shared" si="3"/>
        <v>-0.07936383935140412</v>
      </c>
      <c r="J11" s="358">
        <v>5006.429000000001</v>
      </c>
      <c r="K11" s="356">
        <v>91.63300000000001</v>
      </c>
      <c r="L11" s="356">
        <f t="shared" si="4"/>
        <v>5098.062000000001</v>
      </c>
      <c r="M11" s="359">
        <f t="shared" si="5"/>
        <v>0.1283374118188206</v>
      </c>
      <c r="N11" s="358">
        <v>5317.161999999999</v>
      </c>
      <c r="O11" s="356">
        <v>24.382000000000005</v>
      </c>
      <c r="P11" s="356">
        <f t="shared" si="6"/>
        <v>5341.543999999999</v>
      </c>
      <c r="Q11" s="360">
        <f t="shared" si="7"/>
        <v>-0.04558270043268353</v>
      </c>
    </row>
    <row r="12" spans="1:17" s="43" customFormat="1" ht="18" customHeight="1">
      <c r="A12" s="354" t="s">
        <v>246</v>
      </c>
      <c r="B12" s="355">
        <v>1301.6480000000001</v>
      </c>
      <c r="C12" s="356">
        <v>84.8</v>
      </c>
      <c r="D12" s="356">
        <f t="shared" si="0"/>
        <v>1386.448</v>
      </c>
      <c r="E12" s="357">
        <f t="shared" si="1"/>
        <v>0.09613281289544036</v>
      </c>
      <c r="F12" s="358">
        <v>974.7189999999999</v>
      </c>
      <c r="G12" s="356">
        <v>463.87600000000003</v>
      </c>
      <c r="H12" s="356">
        <f t="shared" si="2"/>
        <v>1438.595</v>
      </c>
      <c r="I12" s="359">
        <f t="shared" si="3"/>
        <v>-0.036248561964972725</v>
      </c>
      <c r="J12" s="358">
        <v>3430.834999999999</v>
      </c>
      <c r="K12" s="356">
        <v>271.541</v>
      </c>
      <c r="L12" s="356">
        <f t="shared" si="4"/>
        <v>3702.3759999999993</v>
      </c>
      <c r="M12" s="359">
        <f t="shared" si="5"/>
        <v>0.0932027412416949</v>
      </c>
      <c r="N12" s="358">
        <v>2862.63</v>
      </c>
      <c r="O12" s="356">
        <v>1183.097</v>
      </c>
      <c r="P12" s="356">
        <f t="shared" si="6"/>
        <v>4045.727</v>
      </c>
      <c r="Q12" s="360">
        <f t="shared" si="7"/>
        <v>-0.08486756521139482</v>
      </c>
    </row>
    <row r="13" spans="1:17" s="43" customFormat="1" ht="18" customHeight="1">
      <c r="A13" s="354" t="s">
        <v>230</v>
      </c>
      <c r="B13" s="355">
        <v>903.651</v>
      </c>
      <c r="C13" s="356">
        <v>5.811</v>
      </c>
      <c r="D13" s="356">
        <f t="shared" si="0"/>
        <v>909.462</v>
      </c>
      <c r="E13" s="357">
        <f t="shared" si="1"/>
        <v>0.0630598048260829</v>
      </c>
      <c r="F13" s="358">
        <v>1057.2259999999999</v>
      </c>
      <c r="G13" s="356">
        <v>153.56900000000002</v>
      </c>
      <c r="H13" s="356">
        <f t="shared" si="2"/>
        <v>1210.7949999999998</v>
      </c>
      <c r="I13" s="359">
        <f t="shared" si="3"/>
        <v>-0.24887202210118142</v>
      </c>
      <c r="J13" s="358">
        <v>2410.849999999999</v>
      </c>
      <c r="K13" s="356">
        <v>15.955</v>
      </c>
      <c r="L13" s="356">
        <f t="shared" si="4"/>
        <v>2426.804999999999</v>
      </c>
      <c r="M13" s="359">
        <f t="shared" si="5"/>
        <v>0.06109181737863776</v>
      </c>
      <c r="N13" s="358">
        <v>2783.334</v>
      </c>
      <c r="O13" s="356">
        <v>430.05799999999994</v>
      </c>
      <c r="P13" s="356">
        <f t="shared" si="6"/>
        <v>3213.392</v>
      </c>
      <c r="Q13" s="360">
        <f t="shared" si="7"/>
        <v>-0.24478401639140224</v>
      </c>
    </row>
    <row r="14" spans="1:17" s="43" customFormat="1" ht="18" customHeight="1">
      <c r="A14" s="354" t="s">
        <v>223</v>
      </c>
      <c r="B14" s="355">
        <v>598.893</v>
      </c>
      <c r="C14" s="356">
        <v>176.22099999999998</v>
      </c>
      <c r="D14" s="356">
        <f>C14+B14</f>
        <v>775.114</v>
      </c>
      <c r="E14" s="357">
        <f>D14/$D$8</f>
        <v>0.05374445282811642</v>
      </c>
      <c r="F14" s="358">
        <v>511.70300000000003</v>
      </c>
      <c r="G14" s="356">
        <v>117.8</v>
      </c>
      <c r="H14" s="356">
        <f>G14+F14</f>
        <v>629.503</v>
      </c>
      <c r="I14" s="359">
        <f>(D14/H14-1)</f>
        <v>0.2313110501459088</v>
      </c>
      <c r="J14" s="358">
        <v>1716.3560000000002</v>
      </c>
      <c r="K14" s="356">
        <v>509.929</v>
      </c>
      <c r="L14" s="356">
        <f>K14+J14</f>
        <v>2226.2850000000003</v>
      </c>
      <c r="M14" s="359">
        <f>(L14/$L$8)</f>
        <v>0.05604397413587026</v>
      </c>
      <c r="N14" s="358">
        <v>1614.655</v>
      </c>
      <c r="O14" s="356">
        <v>242.88199999999998</v>
      </c>
      <c r="P14" s="356">
        <f>O14+N14</f>
        <v>1857.537</v>
      </c>
      <c r="Q14" s="360">
        <f>(L14/P14-1)</f>
        <v>0.19851448450286613</v>
      </c>
    </row>
    <row r="15" spans="1:17" s="43" customFormat="1" ht="18" customHeight="1">
      <c r="A15" s="354" t="s">
        <v>232</v>
      </c>
      <c r="B15" s="355">
        <v>567.971</v>
      </c>
      <c r="C15" s="356">
        <v>2.568</v>
      </c>
      <c r="D15" s="356">
        <f>C15+B15</f>
        <v>570.539</v>
      </c>
      <c r="E15" s="357">
        <f>D15/$D$8</f>
        <v>0.039559737499388105</v>
      </c>
      <c r="F15" s="358">
        <v>623.177</v>
      </c>
      <c r="G15" s="356">
        <v>1.05</v>
      </c>
      <c r="H15" s="356">
        <f>G15+F15</f>
        <v>624.227</v>
      </c>
      <c r="I15" s="359">
        <f>(D15/H15-1)</f>
        <v>-0.08600717367239796</v>
      </c>
      <c r="J15" s="358">
        <v>1322.103</v>
      </c>
      <c r="K15" s="356">
        <v>15.681999999999999</v>
      </c>
      <c r="L15" s="356">
        <f>K15+J15</f>
        <v>1337.785</v>
      </c>
      <c r="M15" s="359">
        <f>(L15/$L$8)</f>
        <v>0.03367708444307679</v>
      </c>
      <c r="N15" s="358">
        <v>1478.581</v>
      </c>
      <c r="O15" s="356">
        <v>2.618</v>
      </c>
      <c r="P15" s="356">
        <f>O15+N15</f>
        <v>1481.1989999999998</v>
      </c>
      <c r="Q15" s="360">
        <f>(L15/P15-1)</f>
        <v>-0.09682291170868995</v>
      </c>
    </row>
    <row r="16" spans="1:17" s="43" customFormat="1" ht="18" customHeight="1">
      <c r="A16" s="354" t="s">
        <v>228</v>
      </c>
      <c r="B16" s="355">
        <v>467.88800000000003</v>
      </c>
      <c r="C16" s="356">
        <v>11.924</v>
      </c>
      <c r="D16" s="356">
        <f aca="true" t="shared" si="8" ref="D16:D29">C16+B16</f>
        <v>479.812</v>
      </c>
      <c r="E16" s="357">
        <f aca="true" t="shared" si="9" ref="E16:E29">D16/$D$8</f>
        <v>0.03326895579277912</v>
      </c>
      <c r="F16" s="358">
        <v>435.68600000000004</v>
      </c>
      <c r="G16" s="356">
        <v>1.47</v>
      </c>
      <c r="H16" s="356">
        <f aca="true" t="shared" si="10" ref="H16:H29">G16+F16</f>
        <v>437.15600000000006</v>
      </c>
      <c r="I16" s="359">
        <f aca="true" t="shared" si="11" ref="I16:I29">(D16/H16-1)</f>
        <v>0.09757615130525465</v>
      </c>
      <c r="J16" s="358">
        <v>1163.485</v>
      </c>
      <c r="K16" s="356">
        <v>27.021</v>
      </c>
      <c r="L16" s="356">
        <f aca="true" t="shared" si="12" ref="L16:L29">K16+J16</f>
        <v>1190.5059999999999</v>
      </c>
      <c r="M16" s="359">
        <f aca="true" t="shared" si="13" ref="M16:M29">(L16/$L$8)</f>
        <v>0.029969517592131442</v>
      </c>
      <c r="N16" s="358">
        <v>1151.0950000000003</v>
      </c>
      <c r="O16" s="356">
        <v>3.5329999999999995</v>
      </c>
      <c r="P16" s="356">
        <f aca="true" t="shared" si="14" ref="P16:P29">O16+N16</f>
        <v>1154.6280000000002</v>
      </c>
      <c r="Q16" s="360">
        <f aca="true" t="shared" si="15" ref="Q16:Q29">(L16/P16-1)</f>
        <v>0.031073211458582106</v>
      </c>
    </row>
    <row r="17" spans="1:17" s="43" customFormat="1" ht="18" customHeight="1">
      <c r="A17" s="354" t="s">
        <v>227</v>
      </c>
      <c r="B17" s="355">
        <v>341.68399999999997</v>
      </c>
      <c r="C17" s="356">
        <v>6.82</v>
      </c>
      <c r="D17" s="356">
        <f aca="true" t="shared" si="16" ref="D17:D22">C17+B17</f>
        <v>348.50399999999996</v>
      </c>
      <c r="E17" s="357">
        <f aca="true" t="shared" si="17" ref="E17:E22">D17/$D$8</f>
        <v>0.024164389739328513</v>
      </c>
      <c r="F17" s="358">
        <v>314.283</v>
      </c>
      <c r="G17" s="356">
        <v>0.676</v>
      </c>
      <c r="H17" s="356">
        <f aca="true" t="shared" si="18" ref="H17:H22">G17+F17</f>
        <v>314.959</v>
      </c>
      <c r="I17" s="359">
        <f aca="true" t="shared" si="19" ref="I17:I22">(D17/H17-1)</f>
        <v>0.10650592616816779</v>
      </c>
      <c r="J17" s="358">
        <v>948.203</v>
      </c>
      <c r="K17" s="356">
        <v>10.421</v>
      </c>
      <c r="L17" s="356">
        <f aca="true" t="shared" si="20" ref="L17:L22">K17+J17</f>
        <v>958.624</v>
      </c>
      <c r="M17" s="359">
        <f aca="true" t="shared" si="21" ref="M17:M22">(L17/$L$8)</f>
        <v>0.024132174749425382</v>
      </c>
      <c r="N17" s="358">
        <v>818.9820000000001</v>
      </c>
      <c r="O17" s="356">
        <v>1.441</v>
      </c>
      <c r="P17" s="356">
        <f aca="true" t="shared" si="22" ref="P17:P22">O17+N17</f>
        <v>820.4230000000001</v>
      </c>
      <c r="Q17" s="360">
        <f aca="true" t="shared" si="23" ref="Q17:Q22">(L17/P17-1)</f>
        <v>0.16845090886042913</v>
      </c>
    </row>
    <row r="18" spans="1:17" s="43" customFormat="1" ht="18" customHeight="1">
      <c r="A18" s="354" t="s">
        <v>240</v>
      </c>
      <c r="B18" s="355">
        <v>258.958</v>
      </c>
      <c r="C18" s="356">
        <v>0</v>
      </c>
      <c r="D18" s="356">
        <f t="shared" si="16"/>
        <v>258.958</v>
      </c>
      <c r="E18" s="357">
        <f t="shared" si="17"/>
        <v>0.01795549559866468</v>
      </c>
      <c r="F18" s="358">
        <v>111.93199999999999</v>
      </c>
      <c r="G18" s="356"/>
      <c r="H18" s="356">
        <f t="shared" si="18"/>
        <v>111.93199999999999</v>
      </c>
      <c r="I18" s="359">
        <f t="shared" si="19"/>
        <v>1.3135296429975347</v>
      </c>
      <c r="J18" s="358">
        <v>753.477</v>
      </c>
      <c r="K18" s="356"/>
      <c r="L18" s="356">
        <f t="shared" si="20"/>
        <v>753.477</v>
      </c>
      <c r="M18" s="359">
        <f t="shared" si="21"/>
        <v>0.01896785249865723</v>
      </c>
      <c r="N18" s="358">
        <v>416.0489999999999</v>
      </c>
      <c r="O18" s="356">
        <v>15.99</v>
      </c>
      <c r="P18" s="356">
        <f t="shared" si="22"/>
        <v>432.03899999999993</v>
      </c>
      <c r="Q18" s="360">
        <f t="shared" si="23"/>
        <v>0.7440022775721638</v>
      </c>
    </row>
    <row r="19" spans="1:17" s="43" customFormat="1" ht="18" customHeight="1">
      <c r="A19" s="354" t="s">
        <v>225</v>
      </c>
      <c r="B19" s="355">
        <v>241.623</v>
      </c>
      <c r="C19" s="356">
        <v>4.7700000000000005</v>
      </c>
      <c r="D19" s="356">
        <f t="shared" si="16"/>
        <v>246.393</v>
      </c>
      <c r="E19" s="357">
        <f t="shared" si="17"/>
        <v>0.017084270140492998</v>
      </c>
      <c r="F19" s="358">
        <v>210.442</v>
      </c>
      <c r="G19" s="356"/>
      <c r="H19" s="356">
        <f t="shared" si="18"/>
        <v>210.442</v>
      </c>
      <c r="I19" s="359">
        <f t="shared" si="19"/>
        <v>0.17083566968570918</v>
      </c>
      <c r="J19" s="358">
        <v>721.273</v>
      </c>
      <c r="K19" s="356">
        <v>7.340000000000001</v>
      </c>
      <c r="L19" s="356">
        <f t="shared" si="20"/>
        <v>728.613</v>
      </c>
      <c r="M19" s="359">
        <f t="shared" si="21"/>
        <v>0.018341932019960983</v>
      </c>
      <c r="N19" s="358">
        <v>626.925</v>
      </c>
      <c r="O19" s="356">
        <v>1.362</v>
      </c>
      <c r="P19" s="356">
        <f t="shared" si="22"/>
        <v>628.2869999999999</v>
      </c>
      <c r="Q19" s="360">
        <f t="shared" si="23"/>
        <v>0.15968180146971078</v>
      </c>
    </row>
    <row r="20" spans="1:17" s="43" customFormat="1" ht="18" customHeight="1">
      <c r="A20" s="354" t="s">
        <v>234</v>
      </c>
      <c r="B20" s="355">
        <v>244.421</v>
      </c>
      <c r="C20" s="356">
        <v>0</v>
      </c>
      <c r="D20" s="356">
        <f t="shared" si="16"/>
        <v>244.421</v>
      </c>
      <c r="E20" s="357">
        <f t="shared" si="17"/>
        <v>0.016947536626484676</v>
      </c>
      <c r="F20" s="358">
        <v>339.26199999999994</v>
      </c>
      <c r="G20" s="356">
        <v>0.01</v>
      </c>
      <c r="H20" s="356">
        <f t="shared" si="18"/>
        <v>339.27199999999993</v>
      </c>
      <c r="I20" s="359">
        <f t="shared" si="19"/>
        <v>-0.27957214270555764</v>
      </c>
      <c r="J20" s="358">
        <v>526.518</v>
      </c>
      <c r="K20" s="356"/>
      <c r="L20" s="356">
        <f t="shared" si="20"/>
        <v>526.518</v>
      </c>
      <c r="M20" s="359">
        <f t="shared" si="21"/>
        <v>0.013254440098221987</v>
      </c>
      <c r="N20" s="358">
        <v>597.316</v>
      </c>
      <c r="O20" s="356">
        <v>0.095</v>
      </c>
      <c r="P20" s="356">
        <f t="shared" si="22"/>
        <v>597.4110000000001</v>
      </c>
      <c r="Q20" s="360">
        <f t="shared" si="23"/>
        <v>-0.11866704831347263</v>
      </c>
    </row>
    <row r="21" spans="1:17" s="43" customFormat="1" ht="18" customHeight="1">
      <c r="A21" s="354" t="s">
        <v>289</v>
      </c>
      <c r="B21" s="355">
        <v>239.523</v>
      </c>
      <c r="C21" s="356">
        <v>0.6</v>
      </c>
      <c r="D21" s="356">
        <f t="shared" si="16"/>
        <v>240.123</v>
      </c>
      <c r="E21" s="357">
        <f t="shared" si="17"/>
        <v>0.016649524129929014</v>
      </c>
      <c r="F21" s="358">
        <v>297.26599999999996</v>
      </c>
      <c r="G21" s="356"/>
      <c r="H21" s="356">
        <f t="shared" si="18"/>
        <v>297.26599999999996</v>
      </c>
      <c r="I21" s="359">
        <f t="shared" si="19"/>
        <v>-0.1922285091466901</v>
      </c>
      <c r="J21" s="358">
        <v>724.4109999999998</v>
      </c>
      <c r="K21" s="356">
        <v>0.6</v>
      </c>
      <c r="L21" s="356">
        <f t="shared" si="20"/>
        <v>725.0109999999999</v>
      </c>
      <c r="M21" s="359">
        <f t="shared" si="21"/>
        <v>0.01825125612049734</v>
      </c>
      <c r="N21" s="358">
        <v>661.2529999999999</v>
      </c>
      <c r="O21" s="356"/>
      <c r="P21" s="356">
        <f t="shared" si="22"/>
        <v>661.2529999999999</v>
      </c>
      <c r="Q21" s="360">
        <f t="shared" si="23"/>
        <v>0.09641997843488026</v>
      </c>
    </row>
    <row r="22" spans="1:17" s="43" customFormat="1" ht="18" customHeight="1">
      <c r="A22" s="354" t="s">
        <v>248</v>
      </c>
      <c r="B22" s="355">
        <v>211.22199999999998</v>
      </c>
      <c r="C22" s="356">
        <v>6.359999999999999</v>
      </c>
      <c r="D22" s="356">
        <f t="shared" si="16"/>
        <v>217.582</v>
      </c>
      <c r="E22" s="357">
        <f t="shared" si="17"/>
        <v>0.01508658795383289</v>
      </c>
      <c r="F22" s="358">
        <v>193.054</v>
      </c>
      <c r="G22" s="356">
        <v>0.03</v>
      </c>
      <c r="H22" s="356">
        <f t="shared" si="18"/>
        <v>193.084</v>
      </c>
      <c r="I22" s="359">
        <f t="shared" si="19"/>
        <v>0.12687742122599488</v>
      </c>
      <c r="J22" s="358">
        <v>506.154</v>
      </c>
      <c r="K22" s="356">
        <v>8.445</v>
      </c>
      <c r="L22" s="356">
        <f t="shared" si="20"/>
        <v>514.599</v>
      </c>
      <c r="M22" s="359">
        <f t="shared" si="21"/>
        <v>0.01295439400002457</v>
      </c>
      <c r="N22" s="358">
        <v>487.47299999999996</v>
      </c>
      <c r="O22" s="356">
        <v>0.12</v>
      </c>
      <c r="P22" s="356">
        <f t="shared" si="22"/>
        <v>487.59299999999996</v>
      </c>
      <c r="Q22" s="360">
        <f t="shared" si="23"/>
        <v>0.05538635706419104</v>
      </c>
    </row>
    <row r="23" spans="1:17" s="43" customFormat="1" ht="18" customHeight="1">
      <c r="A23" s="354" t="s">
        <v>290</v>
      </c>
      <c r="B23" s="355">
        <v>0</v>
      </c>
      <c r="C23" s="356">
        <v>196.552</v>
      </c>
      <c r="D23" s="356">
        <f t="shared" si="8"/>
        <v>196.552</v>
      </c>
      <c r="E23" s="357">
        <f t="shared" si="9"/>
        <v>0.01362842071265896</v>
      </c>
      <c r="F23" s="358">
        <v>0.5</v>
      </c>
      <c r="G23" s="356">
        <v>292.08</v>
      </c>
      <c r="H23" s="356">
        <f t="shared" si="10"/>
        <v>292.58</v>
      </c>
      <c r="I23" s="359">
        <f t="shared" si="11"/>
        <v>-0.328211087565794</v>
      </c>
      <c r="J23" s="358">
        <v>6.63</v>
      </c>
      <c r="K23" s="356">
        <v>496.9450000000001</v>
      </c>
      <c r="L23" s="356">
        <f t="shared" si="12"/>
        <v>503.5750000000001</v>
      </c>
      <c r="M23" s="359">
        <f t="shared" si="13"/>
        <v>0.012676878420988719</v>
      </c>
      <c r="N23" s="358">
        <v>162.363</v>
      </c>
      <c r="O23" s="356">
        <v>609.9240000000001</v>
      </c>
      <c r="P23" s="356">
        <f t="shared" si="14"/>
        <v>772.287</v>
      </c>
      <c r="Q23" s="360">
        <f t="shared" si="15"/>
        <v>-0.34794318692403203</v>
      </c>
    </row>
    <row r="24" spans="1:17" s="43" customFormat="1" ht="18" customHeight="1">
      <c r="A24" s="354" t="s">
        <v>260</v>
      </c>
      <c r="B24" s="355">
        <v>2.934</v>
      </c>
      <c r="C24" s="356">
        <v>183.126</v>
      </c>
      <c r="D24" s="356">
        <f t="shared" si="8"/>
        <v>186.06</v>
      </c>
      <c r="E24" s="357">
        <f t="shared" si="9"/>
        <v>0.012900931854152217</v>
      </c>
      <c r="F24" s="358">
        <v>63.12200000000001</v>
      </c>
      <c r="G24" s="356">
        <v>23.583</v>
      </c>
      <c r="H24" s="356">
        <f t="shared" si="10"/>
        <v>86.70500000000001</v>
      </c>
      <c r="I24" s="359">
        <f t="shared" si="11"/>
        <v>1.1458970070930161</v>
      </c>
      <c r="J24" s="358">
        <v>6.986</v>
      </c>
      <c r="K24" s="356">
        <v>487.59100000000007</v>
      </c>
      <c r="L24" s="356">
        <f t="shared" si="12"/>
        <v>494.57700000000006</v>
      </c>
      <c r="M24" s="359">
        <f t="shared" si="13"/>
        <v>0.012450364888680608</v>
      </c>
      <c r="N24" s="358">
        <v>70.695</v>
      </c>
      <c r="O24" s="356">
        <v>163.046</v>
      </c>
      <c r="P24" s="356">
        <f t="shared" si="14"/>
        <v>233.74099999999999</v>
      </c>
      <c r="Q24" s="360">
        <f t="shared" si="15"/>
        <v>1.1159189016903328</v>
      </c>
    </row>
    <row r="25" spans="1:17" s="43" customFormat="1" ht="18" customHeight="1">
      <c r="A25" s="354" t="s">
        <v>233</v>
      </c>
      <c r="B25" s="355">
        <v>176.481</v>
      </c>
      <c r="C25" s="356">
        <v>3.553</v>
      </c>
      <c r="D25" s="356">
        <f t="shared" si="8"/>
        <v>180.034</v>
      </c>
      <c r="E25" s="357">
        <f t="shared" si="9"/>
        <v>0.012483104189134902</v>
      </c>
      <c r="F25" s="358">
        <v>167.621</v>
      </c>
      <c r="G25" s="356">
        <v>0.887</v>
      </c>
      <c r="H25" s="356">
        <f t="shared" si="10"/>
        <v>168.508</v>
      </c>
      <c r="I25" s="359">
        <f t="shared" si="11"/>
        <v>0.06840031333823893</v>
      </c>
      <c r="J25" s="358">
        <v>501.943</v>
      </c>
      <c r="K25" s="356">
        <v>8.413</v>
      </c>
      <c r="L25" s="356">
        <f t="shared" si="12"/>
        <v>510.356</v>
      </c>
      <c r="M25" s="359">
        <f t="shared" si="13"/>
        <v>0.012847581717563655</v>
      </c>
      <c r="N25" s="358">
        <v>494.41399999999993</v>
      </c>
      <c r="O25" s="356">
        <v>0.967</v>
      </c>
      <c r="P25" s="356">
        <f t="shared" si="14"/>
        <v>495.3809999999999</v>
      </c>
      <c r="Q25" s="360">
        <f t="shared" si="15"/>
        <v>0.030229257884335725</v>
      </c>
    </row>
    <row r="26" spans="1:17" s="43" customFormat="1" ht="18" customHeight="1">
      <c r="A26" s="354" t="s">
        <v>285</v>
      </c>
      <c r="B26" s="355">
        <v>172.722</v>
      </c>
      <c r="C26" s="356">
        <v>0</v>
      </c>
      <c r="D26" s="356">
        <f t="shared" si="8"/>
        <v>172.722</v>
      </c>
      <c r="E26" s="357">
        <f t="shared" si="9"/>
        <v>0.011976108522588838</v>
      </c>
      <c r="F26" s="358">
        <v>336.711</v>
      </c>
      <c r="G26" s="356"/>
      <c r="H26" s="356">
        <f t="shared" si="10"/>
        <v>336.711</v>
      </c>
      <c r="I26" s="359">
        <f t="shared" si="11"/>
        <v>-0.48703190569954646</v>
      </c>
      <c r="J26" s="358">
        <v>548.163</v>
      </c>
      <c r="K26" s="356"/>
      <c r="L26" s="356">
        <f t="shared" si="12"/>
        <v>548.163</v>
      </c>
      <c r="M26" s="359">
        <f t="shared" si="13"/>
        <v>0.013799326229229882</v>
      </c>
      <c r="N26" s="358">
        <v>1013.869</v>
      </c>
      <c r="O26" s="356"/>
      <c r="P26" s="356">
        <f t="shared" si="14"/>
        <v>1013.869</v>
      </c>
      <c r="Q26" s="360">
        <f t="shared" si="15"/>
        <v>-0.4593354762794799</v>
      </c>
    </row>
    <row r="27" spans="1:17" s="43" customFormat="1" ht="18" customHeight="1">
      <c r="A27" s="354" t="s">
        <v>239</v>
      </c>
      <c r="B27" s="355">
        <v>138.96699999999998</v>
      </c>
      <c r="C27" s="356">
        <v>0.017</v>
      </c>
      <c r="D27" s="356">
        <f t="shared" si="8"/>
        <v>138.98399999999998</v>
      </c>
      <c r="E27" s="357">
        <f t="shared" si="9"/>
        <v>0.009636800563353172</v>
      </c>
      <c r="F27" s="358">
        <v>146.06400000000002</v>
      </c>
      <c r="G27" s="356"/>
      <c r="H27" s="356">
        <f t="shared" si="10"/>
        <v>146.06400000000002</v>
      </c>
      <c r="I27" s="359">
        <f t="shared" si="11"/>
        <v>-0.048471902727571736</v>
      </c>
      <c r="J27" s="358">
        <v>356.03</v>
      </c>
      <c r="K27" s="356">
        <v>1.9669999999999999</v>
      </c>
      <c r="L27" s="356">
        <f t="shared" si="12"/>
        <v>357.99699999999996</v>
      </c>
      <c r="M27" s="359">
        <f t="shared" si="13"/>
        <v>0.009012132143332565</v>
      </c>
      <c r="N27" s="358">
        <v>379.21500000000003</v>
      </c>
      <c r="O27" s="356">
        <v>0.226</v>
      </c>
      <c r="P27" s="356">
        <f t="shared" si="14"/>
        <v>379.44100000000003</v>
      </c>
      <c r="Q27" s="360">
        <f t="shared" si="15"/>
        <v>-0.0565147150676919</v>
      </c>
    </row>
    <row r="28" spans="1:17" s="43" customFormat="1" ht="18" customHeight="1">
      <c r="A28" s="354" t="s">
        <v>291</v>
      </c>
      <c r="B28" s="355">
        <v>120.315</v>
      </c>
      <c r="C28" s="356">
        <v>0</v>
      </c>
      <c r="D28" s="356">
        <f t="shared" si="8"/>
        <v>120.315</v>
      </c>
      <c r="E28" s="357">
        <f t="shared" si="9"/>
        <v>0.008342339116587789</v>
      </c>
      <c r="F28" s="358">
        <v>99.08600000000001</v>
      </c>
      <c r="G28" s="356"/>
      <c r="H28" s="356">
        <f t="shared" si="10"/>
        <v>99.08600000000001</v>
      </c>
      <c r="I28" s="359">
        <f t="shared" si="11"/>
        <v>0.21424822881133543</v>
      </c>
      <c r="J28" s="358">
        <v>352.544</v>
      </c>
      <c r="K28" s="356"/>
      <c r="L28" s="356">
        <f t="shared" si="12"/>
        <v>352.544</v>
      </c>
      <c r="M28" s="359">
        <f t="shared" si="13"/>
        <v>0.008874859605915794</v>
      </c>
      <c r="N28" s="358">
        <v>248.06400000000005</v>
      </c>
      <c r="O28" s="356"/>
      <c r="P28" s="356">
        <f t="shared" si="14"/>
        <v>248.06400000000005</v>
      </c>
      <c r="Q28" s="360">
        <f t="shared" si="15"/>
        <v>0.42118163054695534</v>
      </c>
    </row>
    <row r="29" spans="1:17" s="43" customFormat="1" ht="18" customHeight="1">
      <c r="A29" s="354" t="s">
        <v>249</v>
      </c>
      <c r="B29" s="355">
        <v>109.971</v>
      </c>
      <c r="C29" s="356">
        <v>0.34</v>
      </c>
      <c r="D29" s="356">
        <f t="shared" si="8"/>
        <v>110.311</v>
      </c>
      <c r="E29" s="357">
        <f t="shared" si="9"/>
        <v>0.007648686949174381</v>
      </c>
      <c r="F29" s="358">
        <v>4.714</v>
      </c>
      <c r="G29" s="356">
        <v>0.045</v>
      </c>
      <c r="H29" s="356">
        <f t="shared" si="10"/>
        <v>4.759</v>
      </c>
      <c r="I29" s="359">
        <f t="shared" si="11"/>
        <v>22.179449464173146</v>
      </c>
      <c r="J29" s="358">
        <v>343.545</v>
      </c>
      <c r="K29" s="356">
        <v>0.34</v>
      </c>
      <c r="L29" s="356">
        <f t="shared" si="12"/>
        <v>343.885</v>
      </c>
      <c r="M29" s="359">
        <f t="shared" si="13"/>
        <v>0.008656879979748209</v>
      </c>
      <c r="N29" s="358">
        <v>50.189</v>
      </c>
      <c r="O29" s="356">
        <v>0.105</v>
      </c>
      <c r="P29" s="356">
        <f t="shared" si="14"/>
        <v>50.294</v>
      </c>
      <c r="Q29" s="360">
        <f t="shared" si="15"/>
        <v>5.837495526305325</v>
      </c>
    </row>
    <row r="30" spans="1:17" s="43" customFormat="1" ht="18" customHeight="1">
      <c r="A30" s="354" t="s">
        <v>241</v>
      </c>
      <c r="B30" s="355">
        <v>104.858</v>
      </c>
      <c r="C30" s="356">
        <v>0.28</v>
      </c>
      <c r="D30" s="356">
        <f aca="true" t="shared" si="24" ref="D30:D41">C30+B30</f>
        <v>105.138</v>
      </c>
      <c r="E30" s="357">
        <f aca="true" t="shared" si="25" ref="E30:E41">D30/$D$8</f>
        <v>0.007290004156088659</v>
      </c>
      <c r="F30" s="358">
        <v>39.266</v>
      </c>
      <c r="G30" s="356">
        <v>0.06</v>
      </c>
      <c r="H30" s="356">
        <f aca="true" t="shared" si="26" ref="H30:H41">G30+F30</f>
        <v>39.326</v>
      </c>
      <c r="I30" s="359">
        <f aca="true" t="shared" si="27" ref="I30:I41">(D30/H30-1)</f>
        <v>1.6734984488633473</v>
      </c>
      <c r="J30" s="358">
        <v>210.788</v>
      </c>
      <c r="K30" s="356">
        <v>0.9440000000000001</v>
      </c>
      <c r="L30" s="356">
        <f aca="true" t="shared" si="28" ref="L30:L41">K30+J30</f>
        <v>211.732</v>
      </c>
      <c r="M30" s="359">
        <f aca="true" t="shared" si="29" ref="M30:M41">(L30/$L$8)</f>
        <v>0.00533009148951553</v>
      </c>
      <c r="N30" s="358">
        <v>220.11100000000002</v>
      </c>
      <c r="O30" s="356">
        <v>0.26</v>
      </c>
      <c r="P30" s="356">
        <f aca="true" t="shared" si="30" ref="P30:P41">O30+N30</f>
        <v>220.371</v>
      </c>
      <c r="Q30" s="360">
        <f aca="true" t="shared" si="31" ref="Q30:Q41">(L30/P30-1)</f>
        <v>-0.03920207286802713</v>
      </c>
    </row>
    <row r="31" spans="1:17" s="43" customFormat="1" ht="18" customHeight="1">
      <c r="A31" s="354" t="s">
        <v>237</v>
      </c>
      <c r="B31" s="355">
        <v>102.119</v>
      </c>
      <c r="C31" s="356">
        <v>0</v>
      </c>
      <c r="D31" s="356">
        <f t="shared" si="24"/>
        <v>102.119</v>
      </c>
      <c r="E31" s="357">
        <f t="shared" si="25"/>
        <v>0.007080674298689509</v>
      </c>
      <c r="F31" s="358">
        <v>47.269999999999996</v>
      </c>
      <c r="G31" s="356"/>
      <c r="H31" s="356">
        <f t="shared" si="26"/>
        <v>47.269999999999996</v>
      </c>
      <c r="I31" s="359">
        <f t="shared" si="27"/>
        <v>1.160334250052888</v>
      </c>
      <c r="J31" s="358">
        <v>329.26200000000006</v>
      </c>
      <c r="K31" s="356"/>
      <c r="L31" s="356">
        <f t="shared" si="28"/>
        <v>329.26200000000006</v>
      </c>
      <c r="M31" s="359">
        <f t="shared" si="29"/>
        <v>0.008288764022542</v>
      </c>
      <c r="N31" s="358">
        <v>177.33700000000002</v>
      </c>
      <c r="O31" s="356"/>
      <c r="P31" s="356">
        <f t="shared" si="30"/>
        <v>177.33700000000002</v>
      </c>
      <c r="Q31" s="360">
        <f t="shared" si="31"/>
        <v>0.8567022110445086</v>
      </c>
    </row>
    <row r="32" spans="1:17" s="43" customFormat="1" ht="18" customHeight="1">
      <c r="A32" s="354" t="s">
        <v>235</v>
      </c>
      <c r="B32" s="355">
        <v>98.88299999999998</v>
      </c>
      <c r="C32" s="356">
        <v>0</v>
      </c>
      <c r="D32" s="356">
        <f t="shared" si="24"/>
        <v>98.88299999999998</v>
      </c>
      <c r="E32" s="357">
        <f t="shared" si="25"/>
        <v>0.006856298207750904</v>
      </c>
      <c r="F32" s="358">
        <v>94.599</v>
      </c>
      <c r="G32" s="356"/>
      <c r="H32" s="356">
        <f t="shared" si="26"/>
        <v>94.599</v>
      </c>
      <c r="I32" s="359">
        <f t="shared" si="27"/>
        <v>0.04528589097136315</v>
      </c>
      <c r="J32" s="358">
        <v>247.174</v>
      </c>
      <c r="K32" s="356"/>
      <c r="L32" s="356">
        <f t="shared" si="28"/>
        <v>247.174</v>
      </c>
      <c r="M32" s="359">
        <f t="shared" si="29"/>
        <v>0.006222300048313489</v>
      </c>
      <c r="N32" s="358">
        <v>271.714</v>
      </c>
      <c r="O32" s="356"/>
      <c r="P32" s="356">
        <f t="shared" si="30"/>
        <v>271.714</v>
      </c>
      <c r="Q32" s="360">
        <f t="shared" si="31"/>
        <v>-0.09031555238228428</v>
      </c>
    </row>
    <row r="33" spans="1:17" s="43" customFormat="1" ht="18" customHeight="1">
      <c r="A33" s="354" t="s">
        <v>269</v>
      </c>
      <c r="B33" s="355">
        <v>86.233</v>
      </c>
      <c r="C33" s="356">
        <v>0</v>
      </c>
      <c r="D33" s="356">
        <f t="shared" si="24"/>
        <v>86.233</v>
      </c>
      <c r="E33" s="357">
        <f t="shared" si="25"/>
        <v>0.005979179063630592</v>
      </c>
      <c r="F33" s="358">
        <v>36.087</v>
      </c>
      <c r="G33" s="356"/>
      <c r="H33" s="356">
        <f t="shared" si="26"/>
        <v>36.087</v>
      </c>
      <c r="I33" s="359">
        <f t="shared" si="27"/>
        <v>1.3895862776068943</v>
      </c>
      <c r="J33" s="358">
        <v>209.043</v>
      </c>
      <c r="K33" s="356"/>
      <c r="L33" s="356">
        <f t="shared" si="28"/>
        <v>209.043</v>
      </c>
      <c r="M33" s="359">
        <f t="shared" si="29"/>
        <v>0.00526239923697313</v>
      </c>
      <c r="N33" s="358">
        <v>99.56199999999998</v>
      </c>
      <c r="O33" s="356"/>
      <c r="P33" s="356">
        <f t="shared" si="30"/>
        <v>99.56199999999998</v>
      </c>
      <c r="Q33" s="360">
        <f t="shared" si="31"/>
        <v>1.0996263634720078</v>
      </c>
    </row>
    <row r="34" spans="1:17" s="43" customFormat="1" ht="18" customHeight="1">
      <c r="A34" s="354" t="s">
        <v>292</v>
      </c>
      <c r="B34" s="355">
        <v>86.113</v>
      </c>
      <c r="C34" s="356">
        <v>0.085</v>
      </c>
      <c r="D34" s="356">
        <f t="shared" si="24"/>
        <v>86.198</v>
      </c>
      <c r="E34" s="357">
        <f t="shared" si="25"/>
        <v>0.005976752251769389</v>
      </c>
      <c r="F34" s="358"/>
      <c r="G34" s="356">
        <v>0.2</v>
      </c>
      <c r="H34" s="356">
        <f t="shared" si="26"/>
        <v>0.2</v>
      </c>
      <c r="I34" s="359">
        <f t="shared" si="27"/>
        <v>429.98999999999995</v>
      </c>
      <c r="J34" s="358">
        <v>182.959</v>
      </c>
      <c r="K34" s="356">
        <v>0.085</v>
      </c>
      <c r="L34" s="356">
        <f t="shared" si="28"/>
        <v>183.044</v>
      </c>
      <c r="M34" s="359">
        <f t="shared" si="29"/>
        <v>0.004607906535652999</v>
      </c>
      <c r="N34" s="358"/>
      <c r="O34" s="356">
        <v>0.31000000000000005</v>
      </c>
      <c r="P34" s="356">
        <f t="shared" si="30"/>
        <v>0.31000000000000005</v>
      </c>
      <c r="Q34" s="360">
        <f t="shared" si="31"/>
        <v>589.4645161290322</v>
      </c>
    </row>
    <row r="35" spans="1:17" s="43" customFormat="1" ht="18" customHeight="1">
      <c r="A35" s="354" t="s">
        <v>250</v>
      </c>
      <c r="B35" s="355">
        <v>53.92</v>
      </c>
      <c r="C35" s="356">
        <v>16.872</v>
      </c>
      <c r="D35" s="356">
        <f t="shared" si="24"/>
        <v>70.792</v>
      </c>
      <c r="E35" s="357">
        <f t="shared" si="25"/>
        <v>0.004908539007949821</v>
      </c>
      <c r="F35" s="358">
        <v>84.24600000000001</v>
      </c>
      <c r="G35" s="356">
        <v>3.844</v>
      </c>
      <c r="H35" s="356">
        <f t="shared" si="26"/>
        <v>88.09</v>
      </c>
      <c r="I35" s="359">
        <f t="shared" si="27"/>
        <v>-0.1963673515722557</v>
      </c>
      <c r="J35" s="358">
        <v>165.521</v>
      </c>
      <c r="K35" s="356">
        <v>17.473</v>
      </c>
      <c r="L35" s="356">
        <f t="shared" si="28"/>
        <v>182.99399999999997</v>
      </c>
      <c r="M35" s="359">
        <f t="shared" si="29"/>
        <v>0.004606647847431681</v>
      </c>
      <c r="N35" s="358">
        <v>220.51100000000002</v>
      </c>
      <c r="O35" s="356">
        <v>4.5649999999999995</v>
      </c>
      <c r="P35" s="356">
        <f t="shared" si="30"/>
        <v>225.07600000000002</v>
      </c>
      <c r="Q35" s="360">
        <f t="shared" si="31"/>
        <v>-0.18696795748991468</v>
      </c>
    </row>
    <row r="36" spans="1:17" s="43" customFormat="1" ht="18" customHeight="1">
      <c r="A36" s="354" t="s">
        <v>236</v>
      </c>
      <c r="B36" s="355">
        <v>67.601</v>
      </c>
      <c r="C36" s="356">
        <v>0</v>
      </c>
      <c r="D36" s="356">
        <f t="shared" si="24"/>
        <v>67.601</v>
      </c>
      <c r="E36" s="357">
        <f t="shared" si="25"/>
        <v>0.004687283103689906</v>
      </c>
      <c r="F36" s="358">
        <v>73.833</v>
      </c>
      <c r="G36" s="356">
        <v>0.02</v>
      </c>
      <c r="H36" s="356">
        <f t="shared" si="26"/>
        <v>73.853</v>
      </c>
      <c r="I36" s="359">
        <f t="shared" si="27"/>
        <v>-0.08465465180832188</v>
      </c>
      <c r="J36" s="358">
        <v>298.556</v>
      </c>
      <c r="K36" s="356"/>
      <c r="L36" s="356">
        <f t="shared" si="28"/>
        <v>298.556</v>
      </c>
      <c r="M36" s="359">
        <f t="shared" si="29"/>
        <v>0.007515778412067134</v>
      </c>
      <c r="N36" s="358">
        <v>210.92000000000002</v>
      </c>
      <c r="O36" s="356">
        <v>42.555</v>
      </c>
      <c r="P36" s="356">
        <f t="shared" si="30"/>
        <v>253.47500000000002</v>
      </c>
      <c r="Q36" s="360">
        <f t="shared" si="31"/>
        <v>0.17785185915770763</v>
      </c>
    </row>
    <row r="37" spans="1:17" s="43" customFormat="1" ht="18" customHeight="1">
      <c r="A37" s="354" t="s">
        <v>283</v>
      </c>
      <c r="B37" s="355">
        <v>5.721</v>
      </c>
      <c r="C37" s="356">
        <v>58.537000000000006</v>
      </c>
      <c r="D37" s="356">
        <f t="shared" si="24"/>
        <v>64.25800000000001</v>
      </c>
      <c r="E37" s="357">
        <f t="shared" si="25"/>
        <v>0.004455487902204199</v>
      </c>
      <c r="F37" s="358">
        <v>5.55</v>
      </c>
      <c r="G37" s="356">
        <v>46.888000000000005</v>
      </c>
      <c r="H37" s="356">
        <f t="shared" si="26"/>
        <v>52.438</v>
      </c>
      <c r="I37" s="359">
        <f t="shared" si="27"/>
        <v>0.22540905450246007</v>
      </c>
      <c r="J37" s="358">
        <v>14.311000000000002</v>
      </c>
      <c r="K37" s="356">
        <v>164.84999999999994</v>
      </c>
      <c r="L37" s="356">
        <f t="shared" si="28"/>
        <v>179.16099999999994</v>
      </c>
      <c r="M37" s="359">
        <f t="shared" si="29"/>
        <v>0.00451015680838556</v>
      </c>
      <c r="N37" s="358">
        <v>10.8</v>
      </c>
      <c r="O37" s="356">
        <v>126.172</v>
      </c>
      <c r="P37" s="356">
        <f t="shared" si="30"/>
        <v>136.972</v>
      </c>
      <c r="Q37" s="360">
        <f t="shared" si="31"/>
        <v>0.3080118564378116</v>
      </c>
    </row>
    <row r="38" spans="1:17" s="43" customFormat="1" ht="18" customHeight="1">
      <c r="A38" s="354" t="s">
        <v>293</v>
      </c>
      <c r="B38" s="355">
        <v>42.545</v>
      </c>
      <c r="C38" s="356">
        <v>19.206</v>
      </c>
      <c r="D38" s="356">
        <f t="shared" si="24"/>
        <v>61.751000000000005</v>
      </c>
      <c r="E38" s="357">
        <f t="shared" si="25"/>
        <v>0.004281658835460354</v>
      </c>
      <c r="F38" s="358">
        <v>45.269999999999996</v>
      </c>
      <c r="G38" s="356">
        <v>0.121</v>
      </c>
      <c r="H38" s="356">
        <f t="shared" si="26"/>
        <v>45.391</v>
      </c>
      <c r="I38" s="359">
        <f t="shared" si="27"/>
        <v>0.36042387257385844</v>
      </c>
      <c r="J38" s="358">
        <v>116.88999999999999</v>
      </c>
      <c r="K38" s="356">
        <v>69.954</v>
      </c>
      <c r="L38" s="356">
        <f t="shared" si="28"/>
        <v>186.844</v>
      </c>
      <c r="M38" s="359">
        <f t="shared" si="29"/>
        <v>0.004703566840473049</v>
      </c>
      <c r="N38" s="358">
        <v>130.25</v>
      </c>
      <c r="O38" s="356">
        <v>17.386</v>
      </c>
      <c r="P38" s="356">
        <f t="shared" si="30"/>
        <v>147.636</v>
      </c>
      <c r="Q38" s="360">
        <f t="shared" si="31"/>
        <v>0.2655720826898589</v>
      </c>
    </row>
    <row r="39" spans="1:17" s="43" customFormat="1" ht="18" customHeight="1">
      <c r="A39" s="354" t="s">
        <v>229</v>
      </c>
      <c r="B39" s="355">
        <v>58.007999999999996</v>
      </c>
      <c r="C39" s="356">
        <v>0</v>
      </c>
      <c r="D39" s="356">
        <f t="shared" si="24"/>
        <v>58.007999999999996</v>
      </c>
      <c r="E39" s="357">
        <f t="shared" si="25"/>
        <v>0.004022128641275189</v>
      </c>
      <c r="F39" s="358">
        <v>73.735</v>
      </c>
      <c r="G39" s="356">
        <v>0.35</v>
      </c>
      <c r="H39" s="356">
        <f t="shared" si="26"/>
        <v>74.085</v>
      </c>
      <c r="I39" s="359">
        <f t="shared" si="27"/>
        <v>-0.21700749139501918</v>
      </c>
      <c r="J39" s="358">
        <v>199.31700000000004</v>
      </c>
      <c r="K39" s="356">
        <v>0.2</v>
      </c>
      <c r="L39" s="356">
        <f t="shared" si="28"/>
        <v>199.51700000000002</v>
      </c>
      <c r="M39" s="359">
        <f t="shared" si="29"/>
        <v>0.00502259395704792</v>
      </c>
      <c r="N39" s="358">
        <v>147.5</v>
      </c>
      <c r="O39" s="356">
        <v>0.39999999999999997</v>
      </c>
      <c r="P39" s="356">
        <f t="shared" si="30"/>
        <v>147.9</v>
      </c>
      <c r="Q39" s="360">
        <f t="shared" si="31"/>
        <v>0.34899932386747823</v>
      </c>
    </row>
    <row r="40" spans="1:17" s="43" customFormat="1" ht="18" customHeight="1">
      <c r="A40" s="354" t="s">
        <v>294</v>
      </c>
      <c r="B40" s="355">
        <v>13.175</v>
      </c>
      <c r="C40" s="356">
        <v>44.565999999999995</v>
      </c>
      <c r="D40" s="356">
        <f t="shared" si="24"/>
        <v>57.741</v>
      </c>
      <c r="E40" s="357">
        <f t="shared" si="25"/>
        <v>0.004003615533648302</v>
      </c>
      <c r="F40" s="358">
        <v>46.415</v>
      </c>
      <c r="G40" s="356">
        <v>7.373</v>
      </c>
      <c r="H40" s="356">
        <f t="shared" si="26"/>
        <v>53.788</v>
      </c>
      <c r="I40" s="359">
        <f t="shared" si="27"/>
        <v>0.07349222874990713</v>
      </c>
      <c r="J40" s="358">
        <v>71.495</v>
      </c>
      <c r="K40" s="356">
        <v>114.646</v>
      </c>
      <c r="L40" s="356">
        <f t="shared" si="28"/>
        <v>186.14100000000002</v>
      </c>
      <c r="M40" s="359">
        <f t="shared" si="29"/>
        <v>0.004685869684081341</v>
      </c>
      <c r="N40" s="358">
        <v>114.545</v>
      </c>
      <c r="O40" s="356">
        <v>30.910999999999998</v>
      </c>
      <c r="P40" s="356">
        <f t="shared" si="30"/>
        <v>145.456</v>
      </c>
      <c r="Q40" s="360">
        <f t="shared" si="31"/>
        <v>0.27970657793422093</v>
      </c>
    </row>
    <row r="41" spans="1:17" s="43" customFormat="1" ht="18" customHeight="1">
      <c r="A41" s="354" t="s">
        <v>257</v>
      </c>
      <c r="B41" s="355">
        <v>50.573</v>
      </c>
      <c r="C41" s="356">
        <v>5.78</v>
      </c>
      <c r="D41" s="356">
        <f t="shared" si="24"/>
        <v>56.353</v>
      </c>
      <c r="E41" s="357">
        <f t="shared" si="25"/>
        <v>0.003907375108981188</v>
      </c>
      <c r="F41" s="358">
        <v>37.432</v>
      </c>
      <c r="G41" s="356">
        <v>0.19</v>
      </c>
      <c r="H41" s="356">
        <f t="shared" si="26"/>
        <v>37.622</v>
      </c>
      <c r="I41" s="359">
        <f t="shared" si="27"/>
        <v>0.4978735846047526</v>
      </c>
      <c r="J41" s="358">
        <v>142.308</v>
      </c>
      <c r="K41" s="356">
        <v>10.72</v>
      </c>
      <c r="L41" s="356">
        <f t="shared" si="28"/>
        <v>153.028</v>
      </c>
      <c r="M41" s="359">
        <f t="shared" si="29"/>
        <v>0.0038522908226323017</v>
      </c>
      <c r="N41" s="358">
        <v>118.543</v>
      </c>
      <c r="O41" s="356">
        <v>1.9940000000000002</v>
      </c>
      <c r="P41" s="356">
        <f t="shared" si="30"/>
        <v>120.537</v>
      </c>
      <c r="Q41" s="360">
        <f t="shared" si="31"/>
        <v>0.2695520877406936</v>
      </c>
    </row>
    <row r="42" spans="1:17" s="43" customFormat="1" ht="18" customHeight="1">
      <c r="A42" s="354" t="s">
        <v>266</v>
      </c>
      <c r="B42" s="355">
        <v>13.411999999999999</v>
      </c>
      <c r="C42" s="356">
        <v>37.760999999999996</v>
      </c>
      <c r="D42" s="356">
        <f aca="true" t="shared" si="32" ref="D42:D50">C42+B42</f>
        <v>51.172999999999995</v>
      </c>
      <c r="E42" s="357">
        <f aca="true" t="shared" si="33" ref="E42:E50">D42/$D$8</f>
        <v>0.003548206953523225</v>
      </c>
      <c r="F42" s="358">
        <v>10.384</v>
      </c>
      <c r="G42" s="356">
        <v>25.754</v>
      </c>
      <c r="H42" s="356">
        <f aca="true" t="shared" si="34" ref="H42:H50">G42+F42</f>
        <v>36.138000000000005</v>
      </c>
      <c r="I42" s="359">
        <f aca="true" t="shared" si="35" ref="I42:I50">(D42/H42-1)</f>
        <v>0.4160440533510428</v>
      </c>
      <c r="J42" s="358">
        <v>42.839999999999996</v>
      </c>
      <c r="K42" s="356">
        <v>105.15</v>
      </c>
      <c r="L42" s="356">
        <f aca="true" t="shared" si="36" ref="L42:L50">K42+J42</f>
        <v>147.99</v>
      </c>
      <c r="M42" s="359">
        <f aca="true" t="shared" si="37" ref="M42:M50">(L42/$L$8)</f>
        <v>0.0037254653974524553</v>
      </c>
      <c r="N42" s="358">
        <v>30.391</v>
      </c>
      <c r="O42" s="356">
        <v>106.831</v>
      </c>
      <c r="P42" s="356">
        <f aca="true" t="shared" si="38" ref="P42:P50">O42+N42</f>
        <v>137.222</v>
      </c>
      <c r="Q42" s="360">
        <f aca="true" t="shared" si="39" ref="Q42:Q50">(L42/P42-1)</f>
        <v>0.07847138213989013</v>
      </c>
    </row>
    <row r="43" spans="1:17" s="43" customFormat="1" ht="18" customHeight="1">
      <c r="A43" s="354" t="s">
        <v>271</v>
      </c>
      <c r="B43" s="355">
        <v>46.259</v>
      </c>
      <c r="C43" s="356">
        <v>0</v>
      </c>
      <c r="D43" s="356">
        <f t="shared" si="32"/>
        <v>46.259</v>
      </c>
      <c r="E43" s="357">
        <f t="shared" si="33"/>
        <v>0.0032074825682104017</v>
      </c>
      <c r="F43" s="358">
        <v>0.62</v>
      </c>
      <c r="G43" s="356"/>
      <c r="H43" s="356">
        <f t="shared" si="34"/>
        <v>0.62</v>
      </c>
      <c r="I43" s="359">
        <f t="shared" si="35"/>
        <v>73.61129032258064</v>
      </c>
      <c r="J43" s="358">
        <v>101.684</v>
      </c>
      <c r="K43" s="356"/>
      <c r="L43" s="356">
        <f t="shared" si="36"/>
        <v>101.684</v>
      </c>
      <c r="M43" s="359">
        <f t="shared" si="37"/>
        <v>0.0025597690619268564</v>
      </c>
      <c r="N43" s="358">
        <v>1.571</v>
      </c>
      <c r="O43" s="356"/>
      <c r="P43" s="356">
        <f t="shared" si="38"/>
        <v>1.571</v>
      </c>
      <c r="Q43" s="360">
        <f t="shared" si="39"/>
        <v>63.72565245066836</v>
      </c>
    </row>
    <row r="44" spans="1:17" s="43" customFormat="1" ht="18" customHeight="1">
      <c r="A44" s="354" t="s">
        <v>295</v>
      </c>
      <c r="B44" s="355">
        <v>7.51</v>
      </c>
      <c r="C44" s="356">
        <v>30.014999999999997</v>
      </c>
      <c r="D44" s="356">
        <f t="shared" si="32"/>
        <v>37.525</v>
      </c>
      <c r="E44" s="357">
        <f t="shared" si="33"/>
        <v>0.002601889002617768</v>
      </c>
      <c r="F44" s="358">
        <v>22.080000000000002</v>
      </c>
      <c r="G44" s="356">
        <v>4.411999999999999</v>
      </c>
      <c r="H44" s="356">
        <f t="shared" si="34"/>
        <v>26.492</v>
      </c>
      <c r="I44" s="359">
        <f t="shared" si="35"/>
        <v>0.4164653480295937</v>
      </c>
      <c r="J44" s="358">
        <v>41.19500000000001</v>
      </c>
      <c r="K44" s="356">
        <v>79</v>
      </c>
      <c r="L44" s="356">
        <f t="shared" si="36"/>
        <v>120.19500000000001</v>
      </c>
      <c r="M44" s="359">
        <f t="shared" si="37"/>
        <v>0.003025760615222636</v>
      </c>
      <c r="N44" s="358">
        <v>55.330000000000005</v>
      </c>
      <c r="O44" s="356">
        <v>10.198</v>
      </c>
      <c r="P44" s="356">
        <f t="shared" si="38"/>
        <v>65.528</v>
      </c>
      <c r="Q44" s="360">
        <f t="shared" si="39"/>
        <v>0.8342540593334147</v>
      </c>
    </row>
    <row r="45" spans="1:17" s="43" customFormat="1" ht="18" customHeight="1">
      <c r="A45" s="354" t="s">
        <v>279</v>
      </c>
      <c r="B45" s="355">
        <v>22.705</v>
      </c>
      <c r="C45" s="356">
        <v>13.42</v>
      </c>
      <c r="D45" s="356">
        <f t="shared" si="32"/>
        <v>36.125</v>
      </c>
      <c r="E45" s="357">
        <f t="shared" si="33"/>
        <v>0.00250481652816967</v>
      </c>
      <c r="F45" s="358"/>
      <c r="G45" s="356">
        <v>0.45</v>
      </c>
      <c r="H45" s="356">
        <f t="shared" si="34"/>
        <v>0.45</v>
      </c>
      <c r="I45" s="359">
        <f t="shared" si="35"/>
        <v>79.27777777777777</v>
      </c>
      <c r="J45" s="358">
        <v>26.805</v>
      </c>
      <c r="K45" s="356">
        <v>14.57</v>
      </c>
      <c r="L45" s="356">
        <f t="shared" si="36"/>
        <v>41.375</v>
      </c>
      <c r="M45" s="359">
        <f t="shared" si="37"/>
        <v>0.0010415645031393698</v>
      </c>
      <c r="N45" s="358"/>
      <c r="O45" s="356">
        <v>2.04</v>
      </c>
      <c r="P45" s="356">
        <f t="shared" si="38"/>
        <v>2.04</v>
      </c>
      <c r="Q45" s="360">
        <f t="shared" si="39"/>
        <v>19.28186274509804</v>
      </c>
    </row>
    <row r="46" spans="1:17" s="43" customFormat="1" ht="18" customHeight="1">
      <c r="A46" s="354" t="s">
        <v>296</v>
      </c>
      <c r="B46" s="355">
        <v>1.96</v>
      </c>
      <c r="C46" s="356">
        <v>27.299999999999997</v>
      </c>
      <c r="D46" s="356">
        <f t="shared" si="32"/>
        <v>29.259999999999998</v>
      </c>
      <c r="E46" s="357">
        <f t="shared" si="33"/>
        <v>0.0020288147159652466</v>
      </c>
      <c r="F46" s="358">
        <v>4.42</v>
      </c>
      <c r="G46" s="356">
        <v>22.536</v>
      </c>
      <c r="H46" s="356">
        <f t="shared" si="34"/>
        <v>26.956000000000003</v>
      </c>
      <c r="I46" s="359">
        <f t="shared" si="35"/>
        <v>0.08547262205074913</v>
      </c>
      <c r="J46" s="358">
        <v>1.96</v>
      </c>
      <c r="K46" s="356">
        <v>87.07999999999998</v>
      </c>
      <c r="L46" s="356">
        <f t="shared" si="36"/>
        <v>89.03999999999998</v>
      </c>
      <c r="M46" s="359">
        <f t="shared" si="37"/>
        <v>0.0022414719845203494</v>
      </c>
      <c r="N46" s="358">
        <v>7.59</v>
      </c>
      <c r="O46" s="356">
        <v>86.856</v>
      </c>
      <c r="P46" s="356">
        <f t="shared" si="38"/>
        <v>94.446</v>
      </c>
      <c r="Q46" s="360">
        <f t="shared" si="39"/>
        <v>-0.05723905723905742</v>
      </c>
    </row>
    <row r="47" spans="1:17" s="43" customFormat="1" ht="18" customHeight="1">
      <c r="A47" s="354" t="s">
        <v>255</v>
      </c>
      <c r="B47" s="355">
        <v>13.873000000000001</v>
      </c>
      <c r="C47" s="356">
        <v>15.131</v>
      </c>
      <c r="D47" s="356">
        <f t="shared" si="32"/>
        <v>29.004</v>
      </c>
      <c r="E47" s="357">
        <f t="shared" si="33"/>
        <v>0.002011064320637595</v>
      </c>
      <c r="F47" s="358">
        <v>0.589</v>
      </c>
      <c r="G47" s="356"/>
      <c r="H47" s="356">
        <f t="shared" si="34"/>
        <v>0.589</v>
      </c>
      <c r="I47" s="359">
        <f t="shared" si="35"/>
        <v>48.24278438030561</v>
      </c>
      <c r="J47" s="358">
        <v>13.92</v>
      </c>
      <c r="K47" s="356">
        <v>15.131</v>
      </c>
      <c r="L47" s="356">
        <f t="shared" si="36"/>
        <v>29.051000000000002</v>
      </c>
      <c r="M47" s="359">
        <f t="shared" si="37"/>
        <v>0.000731323030349289</v>
      </c>
      <c r="N47" s="358">
        <v>0.589</v>
      </c>
      <c r="O47" s="356">
        <v>0.183</v>
      </c>
      <c r="P47" s="356">
        <f t="shared" si="38"/>
        <v>0.772</v>
      </c>
      <c r="Q47" s="360">
        <f t="shared" si="39"/>
        <v>36.630829015544045</v>
      </c>
    </row>
    <row r="48" spans="1:17" s="43" customFormat="1" ht="18" customHeight="1">
      <c r="A48" s="354" t="s">
        <v>297</v>
      </c>
      <c r="B48" s="355">
        <v>3.59</v>
      </c>
      <c r="C48" s="356">
        <v>23.711</v>
      </c>
      <c r="D48" s="356">
        <f t="shared" si="32"/>
        <v>27.301</v>
      </c>
      <c r="E48" s="357">
        <f t="shared" si="33"/>
        <v>0.0018929825892196584</v>
      </c>
      <c r="F48" s="358">
        <v>16.22</v>
      </c>
      <c r="G48" s="356">
        <v>26.416999999999998</v>
      </c>
      <c r="H48" s="356">
        <f t="shared" si="34"/>
        <v>42.637</v>
      </c>
      <c r="I48" s="359">
        <f t="shared" si="35"/>
        <v>-0.35968759528109395</v>
      </c>
      <c r="J48" s="358">
        <v>8.290000000000001</v>
      </c>
      <c r="K48" s="356">
        <v>70.21300000000001</v>
      </c>
      <c r="L48" s="356">
        <f t="shared" si="36"/>
        <v>78.50300000000001</v>
      </c>
      <c r="M48" s="359">
        <f t="shared" si="37"/>
        <v>0.00197621602876012</v>
      </c>
      <c r="N48" s="358">
        <v>56.575</v>
      </c>
      <c r="O48" s="356">
        <v>65.436</v>
      </c>
      <c r="P48" s="356">
        <f t="shared" si="38"/>
        <v>122.01100000000001</v>
      </c>
      <c r="Q48" s="360">
        <f t="shared" si="39"/>
        <v>-0.35659079919023684</v>
      </c>
    </row>
    <row r="49" spans="1:17" s="43" customFormat="1" ht="18" customHeight="1">
      <c r="A49" s="354" t="s">
        <v>298</v>
      </c>
      <c r="B49" s="355">
        <v>0</v>
      </c>
      <c r="C49" s="356">
        <v>26.855</v>
      </c>
      <c r="D49" s="356">
        <f t="shared" si="32"/>
        <v>26.855</v>
      </c>
      <c r="E49" s="357">
        <f t="shared" si="33"/>
        <v>0.0018620580723597644</v>
      </c>
      <c r="F49" s="358">
        <v>0.001</v>
      </c>
      <c r="G49" s="356">
        <v>17.197000000000003</v>
      </c>
      <c r="H49" s="356">
        <f t="shared" si="34"/>
        <v>17.198000000000004</v>
      </c>
      <c r="I49" s="359">
        <f t="shared" si="35"/>
        <v>0.5615187812536337</v>
      </c>
      <c r="J49" s="358"/>
      <c r="K49" s="356">
        <v>87.93199999999997</v>
      </c>
      <c r="L49" s="356">
        <f t="shared" si="36"/>
        <v>87.93199999999997</v>
      </c>
      <c r="M49" s="359">
        <f t="shared" si="37"/>
        <v>0.002213579453535977</v>
      </c>
      <c r="N49" s="358">
        <v>0.176</v>
      </c>
      <c r="O49" s="356">
        <v>45.47699999999999</v>
      </c>
      <c r="P49" s="356">
        <f t="shared" si="38"/>
        <v>45.65299999999999</v>
      </c>
      <c r="Q49" s="360">
        <f t="shared" si="39"/>
        <v>0.9260946706678639</v>
      </c>
    </row>
    <row r="50" spans="1:17" s="43" customFormat="1" ht="18" customHeight="1">
      <c r="A50" s="354" t="s">
        <v>267</v>
      </c>
      <c r="B50" s="355">
        <v>26.448</v>
      </c>
      <c r="C50" s="356">
        <v>0</v>
      </c>
      <c r="D50" s="356">
        <f t="shared" si="32"/>
        <v>26.448</v>
      </c>
      <c r="E50" s="357">
        <f t="shared" si="33"/>
        <v>0.0018338377172880673</v>
      </c>
      <c r="F50" s="358">
        <v>3.09</v>
      </c>
      <c r="G50" s="356">
        <v>0.18</v>
      </c>
      <c r="H50" s="356">
        <f t="shared" si="34"/>
        <v>3.27</v>
      </c>
      <c r="I50" s="359">
        <f t="shared" si="35"/>
        <v>7.088073394495414</v>
      </c>
      <c r="J50" s="358">
        <v>53.736000000000004</v>
      </c>
      <c r="K50" s="356">
        <v>0.01</v>
      </c>
      <c r="L50" s="356">
        <f t="shared" si="36"/>
        <v>53.746</v>
      </c>
      <c r="M50" s="359">
        <f t="shared" si="37"/>
        <v>0.0013529891428574882</v>
      </c>
      <c r="N50" s="358">
        <v>5.912999999999999</v>
      </c>
      <c r="O50" s="356">
        <v>0.26</v>
      </c>
      <c r="P50" s="356">
        <f t="shared" si="38"/>
        <v>6.172999999999999</v>
      </c>
      <c r="Q50" s="360">
        <f t="shared" si="39"/>
        <v>7.706625627733681</v>
      </c>
    </row>
    <row r="51" spans="1:17" s="43" customFormat="1" ht="18" customHeight="1">
      <c r="A51" s="354" t="s">
        <v>299</v>
      </c>
      <c r="B51" s="355">
        <v>25.509</v>
      </c>
      <c r="C51" s="356">
        <v>0</v>
      </c>
      <c r="D51" s="356">
        <f aca="true" t="shared" si="40" ref="D51:D58">C51+B51</f>
        <v>25.509</v>
      </c>
      <c r="E51" s="357">
        <f aca="true" t="shared" si="41" ref="E51:E58">D51/$D$8</f>
        <v>0.001768729821926093</v>
      </c>
      <c r="F51" s="358">
        <v>1.189</v>
      </c>
      <c r="G51" s="356"/>
      <c r="H51" s="356">
        <f aca="true" t="shared" si="42" ref="H51:H58">G51+F51</f>
        <v>1.189</v>
      </c>
      <c r="I51" s="359">
        <f aca="true" t="shared" si="43" ref="I51:I58">(D51/H51-1)</f>
        <v>20.45416316232128</v>
      </c>
      <c r="J51" s="358">
        <v>103.649</v>
      </c>
      <c r="K51" s="356"/>
      <c r="L51" s="356">
        <f aca="true" t="shared" si="44" ref="L51:L58">K51+J51</f>
        <v>103.649</v>
      </c>
      <c r="M51" s="359">
        <f aca="true" t="shared" si="45" ref="M51:M58">(L51/$L$8)</f>
        <v>0.002609235509024593</v>
      </c>
      <c r="N51" s="358">
        <v>21.578</v>
      </c>
      <c r="O51" s="356">
        <v>21.028</v>
      </c>
      <c r="P51" s="356">
        <f aca="true" t="shared" si="46" ref="P51:P58">O51+N51</f>
        <v>42.605999999999995</v>
      </c>
      <c r="Q51" s="360">
        <f aca="true" t="shared" si="47" ref="Q51:Q58">(L51/P51-1)</f>
        <v>1.4327324789935694</v>
      </c>
    </row>
    <row r="52" spans="1:17" s="43" customFormat="1" ht="18" customHeight="1">
      <c r="A52" s="354" t="s">
        <v>300</v>
      </c>
      <c r="B52" s="355">
        <v>24.295</v>
      </c>
      <c r="C52" s="356">
        <v>0.175</v>
      </c>
      <c r="D52" s="356">
        <f t="shared" si="40"/>
        <v>24.470000000000002</v>
      </c>
      <c r="E52" s="357">
        <f t="shared" si="41"/>
        <v>0.0016966881783892548</v>
      </c>
      <c r="F52" s="358">
        <v>27.855</v>
      </c>
      <c r="G52" s="356"/>
      <c r="H52" s="356">
        <f t="shared" si="42"/>
        <v>27.855</v>
      </c>
      <c r="I52" s="359">
        <f t="shared" si="43"/>
        <v>-0.12152216837192598</v>
      </c>
      <c r="J52" s="358">
        <v>58.085</v>
      </c>
      <c r="K52" s="356">
        <v>0.325</v>
      </c>
      <c r="L52" s="356">
        <f t="shared" si="44"/>
        <v>58.410000000000004</v>
      </c>
      <c r="M52" s="359">
        <f t="shared" si="45"/>
        <v>0.0014703995801418875</v>
      </c>
      <c r="N52" s="358">
        <v>65.63</v>
      </c>
      <c r="O52" s="356">
        <v>0.14</v>
      </c>
      <c r="P52" s="356">
        <f t="shared" si="46"/>
        <v>65.77</v>
      </c>
      <c r="Q52" s="360">
        <f t="shared" si="47"/>
        <v>-0.11190512391667917</v>
      </c>
    </row>
    <row r="53" spans="1:17" s="43" customFormat="1" ht="18" customHeight="1">
      <c r="A53" s="354" t="s">
        <v>301</v>
      </c>
      <c r="B53" s="355">
        <v>21.9</v>
      </c>
      <c r="C53" s="356">
        <v>0</v>
      </c>
      <c r="D53" s="356">
        <f t="shared" si="40"/>
        <v>21.9</v>
      </c>
      <c r="E53" s="357">
        <f t="shared" si="41"/>
        <v>0.0015184908502952463</v>
      </c>
      <c r="F53" s="358">
        <v>24.195</v>
      </c>
      <c r="G53" s="356"/>
      <c r="H53" s="356">
        <f t="shared" si="42"/>
        <v>24.195</v>
      </c>
      <c r="I53" s="359">
        <f t="shared" si="43"/>
        <v>-0.0948543087414756</v>
      </c>
      <c r="J53" s="358">
        <v>70.22</v>
      </c>
      <c r="K53" s="356"/>
      <c r="L53" s="356">
        <f t="shared" si="44"/>
        <v>70.22</v>
      </c>
      <c r="M53" s="359">
        <f t="shared" si="45"/>
        <v>0.001767701738016835</v>
      </c>
      <c r="N53" s="358">
        <v>97.01500000000001</v>
      </c>
      <c r="O53" s="356"/>
      <c r="P53" s="356">
        <f t="shared" si="46"/>
        <v>97.01500000000001</v>
      </c>
      <c r="Q53" s="360">
        <f t="shared" si="47"/>
        <v>-0.2761944029273825</v>
      </c>
    </row>
    <row r="54" spans="1:17" s="43" customFormat="1" ht="18" customHeight="1">
      <c r="A54" s="354" t="s">
        <v>302</v>
      </c>
      <c r="B54" s="355">
        <v>4.01</v>
      </c>
      <c r="C54" s="356">
        <v>16.72</v>
      </c>
      <c r="D54" s="356">
        <f t="shared" si="40"/>
        <v>20.729999999999997</v>
      </c>
      <c r="E54" s="357">
        <f t="shared" si="41"/>
        <v>0.0014373659966493357</v>
      </c>
      <c r="F54" s="358">
        <v>24.605</v>
      </c>
      <c r="G54" s="356">
        <v>10.99</v>
      </c>
      <c r="H54" s="356">
        <f t="shared" si="42"/>
        <v>35.595</v>
      </c>
      <c r="I54" s="359">
        <f t="shared" si="43"/>
        <v>-0.41761483354403717</v>
      </c>
      <c r="J54" s="358">
        <v>18.880000000000003</v>
      </c>
      <c r="K54" s="356">
        <v>42.227</v>
      </c>
      <c r="L54" s="356">
        <f t="shared" si="44"/>
        <v>61.107</v>
      </c>
      <c r="M54" s="359">
        <f t="shared" si="45"/>
        <v>0.0015382932227996971</v>
      </c>
      <c r="N54" s="358">
        <v>44.239000000000004</v>
      </c>
      <c r="O54" s="356">
        <v>25.096999999999998</v>
      </c>
      <c r="P54" s="356">
        <f t="shared" si="46"/>
        <v>69.336</v>
      </c>
      <c r="Q54" s="360">
        <f t="shared" si="47"/>
        <v>-0.11868293527172036</v>
      </c>
    </row>
    <row r="55" spans="1:17" s="43" customFormat="1" ht="18" customHeight="1">
      <c r="A55" s="354" t="s">
        <v>262</v>
      </c>
      <c r="B55" s="355">
        <v>20.037999999999997</v>
      </c>
      <c r="C55" s="356">
        <v>0.6</v>
      </c>
      <c r="D55" s="356">
        <f t="shared" si="40"/>
        <v>20.637999999999998</v>
      </c>
      <c r="E55" s="357">
        <f t="shared" si="41"/>
        <v>0.0014309869483284607</v>
      </c>
      <c r="F55" s="358">
        <v>28.312</v>
      </c>
      <c r="G55" s="356">
        <v>0.85</v>
      </c>
      <c r="H55" s="356">
        <f t="shared" si="42"/>
        <v>29.162000000000003</v>
      </c>
      <c r="I55" s="359">
        <f t="shared" si="43"/>
        <v>-0.29229819628283393</v>
      </c>
      <c r="J55" s="358">
        <v>47.684000000000005</v>
      </c>
      <c r="K55" s="356">
        <v>2</v>
      </c>
      <c r="L55" s="356">
        <f t="shared" si="44"/>
        <v>49.684000000000005</v>
      </c>
      <c r="M55" s="359">
        <f t="shared" si="45"/>
        <v>0.0012507333117577392</v>
      </c>
      <c r="N55" s="358">
        <v>79.367</v>
      </c>
      <c r="O55" s="356">
        <v>2.7400000000000007</v>
      </c>
      <c r="P55" s="356">
        <f t="shared" si="46"/>
        <v>82.107</v>
      </c>
      <c r="Q55" s="360">
        <f t="shared" si="47"/>
        <v>-0.3948871594382939</v>
      </c>
    </row>
    <row r="56" spans="1:17" s="43" customFormat="1" ht="18" customHeight="1">
      <c r="A56" s="354" t="s">
        <v>303</v>
      </c>
      <c r="B56" s="355">
        <v>17.162</v>
      </c>
      <c r="C56" s="356">
        <v>2.5410000000000004</v>
      </c>
      <c r="D56" s="356">
        <f t="shared" si="40"/>
        <v>19.703</v>
      </c>
      <c r="E56" s="357">
        <f t="shared" si="41"/>
        <v>0.0013661564028934813</v>
      </c>
      <c r="F56" s="358">
        <v>28.039</v>
      </c>
      <c r="G56" s="356">
        <v>14.238999999999999</v>
      </c>
      <c r="H56" s="356">
        <f t="shared" si="42"/>
        <v>42.278</v>
      </c>
      <c r="I56" s="359">
        <f t="shared" si="43"/>
        <v>-0.5339656558966839</v>
      </c>
      <c r="J56" s="358">
        <v>57.41300000000001</v>
      </c>
      <c r="K56" s="356">
        <v>12.571999999999997</v>
      </c>
      <c r="L56" s="356">
        <f t="shared" si="44"/>
        <v>69.98500000000001</v>
      </c>
      <c r="M56" s="359">
        <f t="shared" si="45"/>
        <v>0.0017617859033766479</v>
      </c>
      <c r="N56" s="358">
        <v>89.79399999999998</v>
      </c>
      <c r="O56" s="356">
        <v>29.181000000000004</v>
      </c>
      <c r="P56" s="356">
        <f t="shared" si="46"/>
        <v>118.975</v>
      </c>
      <c r="Q56" s="360">
        <f t="shared" si="47"/>
        <v>-0.41176717797856677</v>
      </c>
    </row>
    <row r="57" spans="1:17" s="43" customFormat="1" ht="18" customHeight="1">
      <c r="A57" s="354" t="s">
        <v>231</v>
      </c>
      <c r="B57" s="355">
        <v>19.025</v>
      </c>
      <c r="C57" s="356">
        <v>0.03</v>
      </c>
      <c r="D57" s="356">
        <f t="shared" si="40"/>
        <v>19.055</v>
      </c>
      <c r="E57" s="357">
        <f t="shared" si="41"/>
        <v>0.0013212257147203615</v>
      </c>
      <c r="F57" s="358"/>
      <c r="G57" s="356"/>
      <c r="H57" s="356">
        <f t="shared" si="42"/>
        <v>0</v>
      </c>
      <c r="I57" s="359" t="e">
        <f t="shared" si="43"/>
        <v>#DIV/0!</v>
      </c>
      <c r="J57" s="358">
        <v>56.476</v>
      </c>
      <c r="K57" s="356">
        <v>0.23</v>
      </c>
      <c r="L57" s="356">
        <f t="shared" si="44"/>
        <v>56.705999999999996</v>
      </c>
      <c r="M57" s="359">
        <f t="shared" si="45"/>
        <v>0.0014275034855594224</v>
      </c>
      <c r="N57" s="358">
        <v>6.9670000000000005</v>
      </c>
      <c r="O57" s="356">
        <v>0.3</v>
      </c>
      <c r="P57" s="356">
        <f t="shared" si="46"/>
        <v>7.267</v>
      </c>
      <c r="Q57" s="360">
        <f t="shared" si="47"/>
        <v>6.803220035778175</v>
      </c>
    </row>
    <row r="58" spans="1:17" s="43" customFormat="1" ht="18" customHeight="1">
      <c r="A58" s="354" t="s">
        <v>304</v>
      </c>
      <c r="B58" s="355">
        <v>17.91</v>
      </c>
      <c r="C58" s="356">
        <v>0.081</v>
      </c>
      <c r="D58" s="356">
        <f t="shared" si="40"/>
        <v>17.991</v>
      </c>
      <c r="E58" s="357">
        <f t="shared" si="41"/>
        <v>0.001247450634139807</v>
      </c>
      <c r="F58" s="358">
        <v>27.5</v>
      </c>
      <c r="G58" s="356">
        <v>0.33999999999999997</v>
      </c>
      <c r="H58" s="356">
        <f t="shared" si="42"/>
        <v>27.84</v>
      </c>
      <c r="I58" s="359">
        <f t="shared" si="43"/>
        <v>-0.353771551724138</v>
      </c>
      <c r="J58" s="358">
        <v>62.90500000000001</v>
      </c>
      <c r="K58" s="356">
        <v>1.0080000000000002</v>
      </c>
      <c r="L58" s="356">
        <f t="shared" si="44"/>
        <v>63.91300000000001</v>
      </c>
      <c r="M58" s="359">
        <f t="shared" si="45"/>
        <v>0.0016089308057799772</v>
      </c>
      <c r="N58" s="358">
        <v>61.440000000000005</v>
      </c>
      <c r="O58" s="356">
        <v>3.025</v>
      </c>
      <c r="P58" s="356">
        <f t="shared" si="46"/>
        <v>64.465</v>
      </c>
      <c r="Q58" s="360">
        <f t="shared" si="47"/>
        <v>-0.00856278600791116</v>
      </c>
    </row>
    <row r="59" spans="1:17" s="43" customFormat="1" ht="18" customHeight="1">
      <c r="A59" s="354" t="s">
        <v>238</v>
      </c>
      <c r="B59" s="355">
        <v>17.682</v>
      </c>
      <c r="C59" s="356">
        <v>0</v>
      </c>
      <c r="D59" s="356">
        <f>C59+B59</f>
        <v>17.682</v>
      </c>
      <c r="E59" s="357">
        <f>D59/$D$8</f>
        <v>0.0012260253522794768</v>
      </c>
      <c r="F59" s="358">
        <v>26.222</v>
      </c>
      <c r="G59" s="356"/>
      <c r="H59" s="356">
        <f>G59+F59</f>
        <v>26.222</v>
      </c>
      <c r="I59" s="359">
        <f>(D59/H59-1)</f>
        <v>-0.3256807261078485</v>
      </c>
      <c r="J59" s="358">
        <v>68.60700000000001</v>
      </c>
      <c r="K59" s="356"/>
      <c r="L59" s="356">
        <f>K59+J59</f>
        <v>68.60700000000001</v>
      </c>
      <c r="M59" s="359">
        <f>(L59/$L$8)</f>
        <v>0.0017270964559971663</v>
      </c>
      <c r="N59" s="358">
        <v>55.81</v>
      </c>
      <c r="O59" s="356"/>
      <c r="P59" s="356">
        <f>O59+N59</f>
        <v>55.81</v>
      </c>
      <c r="Q59" s="360">
        <f>(L59/P59-1)</f>
        <v>0.22929582512094626</v>
      </c>
    </row>
    <row r="60" spans="1:17" s="43" customFormat="1" ht="18" customHeight="1" thickBot="1">
      <c r="A60" s="361" t="s">
        <v>288</v>
      </c>
      <c r="B60" s="362">
        <v>215.19300000000004</v>
      </c>
      <c r="C60" s="363">
        <v>345.48299999999995</v>
      </c>
      <c r="D60" s="363">
        <f>C60+B60</f>
        <v>560.6759999999999</v>
      </c>
      <c r="E60" s="364">
        <f>D60/$D$8</f>
        <v>0.038875861916901254</v>
      </c>
      <c r="F60" s="365">
        <v>336.314</v>
      </c>
      <c r="G60" s="363">
        <v>425.59699999999975</v>
      </c>
      <c r="H60" s="363">
        <f>G60+F60</f>
        <v>761.9109999999998</v>
      </c>
      <c r="I60" s="366">
        <f>(D60/H60-1)</f>
        <v>-0.26411877502752934</v>
      </c>
      <c r="J60" s="365">
        <v>892.3429999999998</v>
      </c>
      <c r="K60" s="363">
        <v>1008.2040000000011</v>
      </c>
      <c r="L60" s="363">
        <f>K60+J60</f>
        <v>1900.547000000001</v>
      </c>
      <c r="M60" s="366">
        <f>(L60/$L$8)</f>
        <v>0.04784392245916667</v>
      </c>
      <c r="N60" s="365">
        <v>1103.5550000000005</v>
      </c>
      <c r="O60" s="363">
        <v>1152.1409999999996</v>
      </c>
      <c r="P60" s="363">
        <f>O60+N60</f>
        <v>2255.696</v>
      </c>
      <c r="Q60" s="367">
        <f>(L60/P60-1)</f>
        <v>-0.15744541817691704</v>
      </c>
    </row>
    <row r="61" ht="9.75" customHeight="1" thickTop="1">
      <c r="A61" s="22"/>
    </row>
    <row r="62" ht="13.5" customHeight="1">
      <c r="A62" s="22" t="s">
        <v>37</v>
      </c>
    </row>
    <row r="63" ht="14.25">
      <c r="A63" s="12" t="s">
        <v>144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P1:Q1"/>
    <mergeCell ref="B5:I5"/>
    <mergeCell ref="J5:Q5"/>
    <mergeCell ref="A3:Q3"/>
    <mergeCell ref="N6:P6"/>
    <mergeCell ref="Q6:Q7"/>
  </mergeCells>
  <conditionalFormatting sqref="Q61:Q65536 I61:I65536 I3 Q3">
    <cfRule type="cellIs" priority="4" dxfId="97" operator="lessThan" stopIfTrue="1">
      <formula>0</formula>
    </cfRule>
  </conditionalFormatting>
  <conditionalFormatting sqref="I8:I60 Q8:Q60">
    <cfRule type="cellIs" priority="5" dxfId="97" operator="lessThan">
      <formula>0</formula>
    </cfRule>
    <cfRule type="cellIs" priority="6" dxfId="99" operator="greaterThanOrEqual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37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42.57421875" style="23" customWidth="1"/>
    <col min="2" max="2" width="9.00390625" style="23" customWidth="1"/>
    <col min="3" max="3" width="10.7109375" style="23" customWidth="1"/>
    <col min="4" max="4" width="9.7109375" style="23" customWidth="1"/>
    <col min="5" max="5" width="10.140625" style="23" customWidth="1"/>
    <col min="6" max="6" width="12.28125" style="23" customWidth="1"/>
    <col min="7" max="7" width="9.421875" style="23" bestFit="1" customWidth="1"/>
    <col min="8" max="8" width="9.28125" style="23" bestFit="1" customWidth="1"/>
    <col min="9" max="9" width="10.7109375" style="23" bestFit="1" customWidth="1"/>
    <col min="10" max="10" width="8.57421875" style="23" customWidth="1"/>
    <col min="11" max="11" width="10.421875" style="23" customWidth="1"/>
    <col min="12" max="12" width="12.8515625" style="23" customWidth="1"/>
    <col min="13" max="13" width="11.140625" style="23" customWidth="1"/>
    <col min="14" max="14" width="12.28125" style="23" customWidth="1"/>
    <col min="15" max="15" width="11.140625" style="23" bestFit="1" customWidth="1"/>
    <col min="16" max="16" width="8.57421875" style="23" customWidth="1"/>
    <col min="17" max="17" width="10.28125" style="23" customWidth="1"/>
    <col min="18" max="18" width="11.140625" style="23" bestFit="1" customWidth="1"/>
    <col min="19" max="19" width="9.421875" style="23" bestFit="1" customWidth="1"/>
    <col min="20" max="21" width="11.140625" style="23" bestFit="1" customWidth="1"/>
    <col min="22" max="22" width="8.28125" style="23" customWidth="1"/>
    <col min="23" max="23" width="10.28125" style="23" customWidth="1"/>
    <col min="24" max="24" width="11.14062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700" t="s">
        <v>55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2"/>
    </row>
    <row r="4" spans="1:25" ht="17.25" customHeight="1" thickBot="1">
      <c r="A4" s="709" t="s">
        <v>40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1"/>
    </row>
    <row r="5" spans="1:25" s="59" customFormat="1" ht="15.75" customHeight="1" thickBot="1" thickTop="1">
      <c r="A5" s="646" t="s">
        <v>54</v>
      </c>
      <c r="B5" s="693" t="s">
        <v>33</v>
      </c>
      <c r="C5" s="694"/>
      <c r="D5" s="694"/>
      <c r="E5" s="694"/>
      <c r="F5" s="694"/>
      <c r="G5" s="694"/>
      <c r="H5" s="694"/>
      <c r="I5" s="694"/>
      <c r="J5" s="695"/>
      <c r="K5" s="695"/>
      <c r="L5" s="695"/>
      <c r="M5" s="696"/>
      <c r="N5" s="693" t="s">
        <v>32</v>
      </c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7"/>
    </row>
    <row r="6" spans="1:25" s="35" customFormat="1" ht="26.25" customHeight="1">
      <c r="A6" s="647"/>
      <c r="B6" s="685" t="s">
        <v>154</v>
      </c>
      <c r="C6" s="686"/>
      <c r="D6" s="686"/>
      <c r="E6" s="686"/>
      <c r="F6" s="686"/>
      <c r="G6" s="690" t="s">
        <v>31</v>
      </c>
      <c r="H6" s="685" t="s">
        <v>155</v>
      </c>
      <c r="I6" s="686"/>
      <c r="J6" s="686"/>
      <c r="K6" s="686"/>
      <c r="L6" s="686"/>
      <c r="M6" s="687" t="s">
        <v>30</v>
      </c>
      <c r="N6" s="685" t="s">
        <v>156</v>
      </c>
      <c r="O6" s="686"/>
      <c r="P6" s="686"/>
      <c r="Q6" s="686"/>
      <c r="R6" s="686"/>
      <c r="S6" s="690" t="s">
        <v>31</v>
      </c>
      <c r="T6" s="685" t="s">
        <v>157</v>
      </c>
      <c r="U6" s="686"/>
      <c r="V6" s="686"/>
      <c r="W6" s="686"/>
      <c r="X6" s="686"/>
      <c r="Y6" s="703" t="s">
        <v>30</v>
      </c>
    </row>
    <row r="7" spans="1:25" s="35" customFormat="1" ht="26.25" customHeight="1">
      <c r="A7" s="648"/>
      <c r="B7" s="708" t="s">
        <v>20</v>
      </c>
      <c r="C7" s="707"/>
      <c r="D7" s="706" t="s">
        <v>19</v>
      </c>
      <c r="E7" s="707"/>
      <c r="F7" s="698" t="s">
        <v>15</v>
      </c>
      <c r="G7" s="691"/>
      <c r="H7" s="708" t="s">
        <v>20</v>
      </c>
      <c r="I7" s="707"/>
      <c r="J7" s="706" t="s">
        <v>19</v>
      </c>
      <c r="K7" s="707"/>
      <c r="L7" s="698" t="s">
        <v>15</v>
      </c>
      <c r="M7" s="688"/>
      <c r="N7" s="708" t="s">
        <v>20</v>
      </c>
      <c r="O7" s="707"/>
      <c r="P7" s="706" t="s">
        <v>19</v>
      </c>
      <c r="Q7" s="707"/>
      <c r="R7" s="698" t="s">
        <v>15</v>
      </c>
      <c r="S7" s="691"/>
      <c r="T7" s="708" t="s">
        <v>20</v>
      </c>
      <c r="U7" s="707"/>
      <c r="V7" s="706" t="s">
        <v>19</v>
      </c>
      <c r="W7" s="707"/>
      <c r="X7" s="698" t="s">
        <v>15</v>
      </c>
      <c r="Y7" s="704"/>
    </row>
    <row r="8" spans="1:25" s="55" customFormat="1" ht="21" customHeight="1" thickBot="1">
      <c r="A8" s="649"/>
      <c r="B8" s="58" t="s">
        <v>17</v>
      </c>
      <c r="C8" s="56" t="s">
        <v>16</v>
      </c>
      <c r="D8" s="57" t="s">
        <v>17</v>
      </c>
      <c r="E8" s="56" t="s">
        <v>16</v>
      </c>
      <c r="F8" s="699"/>
      <c r="G8" s="692"/>
      <c r="H8" s="58" t="s">
        <v>17</v>
      </c>
      <c r="I8" s="56" t="s">
        <v>16</v>
      </c>
      <c r="J8" s="57" t="s">
        <v>17</v>
      </c>
      <c r="K8" s="56" t="s">
        <v>16</v>
      </c>
      <c r="L8" s="699"/>
      <c r="M8" s="689"/>
      <c r="N8" s="58" t="s">
        <v>17</v>
      </c>
      <c r="O8" s="56" t="s">
        <v>16</v>
      </c>
      <c r="P8" s="57" t="s">
        <v>17</v>
      </c>
      <c r="Q8" s="56" t="s">
        <v>16</v>
      </c>
      <c r="R8" s="699"/>
      <c r="S8" s="692"/>
      <c r="T8" s="58" t="s">
        <v>17</v>
      </c>
      <c r="U8" s="56" t="s">
        <v>16</v>
      </c>
      <c r="V8" s="57" t="s">
        <v>17</v>
      </c>
      <c r="W8" s="56" t="s">
        <v>16</v>
      </c>
      <c r="X8" s="699"/>
      <c r="Y8" s="705"/>
    </row>
    <row r="9" spans="1:25" s="536" customFormat="1" ht="18" customHeight="1" thickBot="1" thickTop="1">
      <c r="A9" s="545" t="s">
        <v>22</v>
      </c>
      <c r="B9" s="546">
        <f>B10+B49+B80+B99+B129+B135</f>
        <v>588520</v>
      </c>
      <c r="C9" s="547">
        <f>C10+C49+C80+C99+C129+C135</f>
        <v>543843</v>
      </c>
      <c r="D9" s="548">
        <f>D10+D49+D80+D99+D129+D135</f>
        <v>6649</v>
      </c>
      <c r="E9" s="547">
        <f>E10+E49+E80+E99+E129+E135</f>
        <v>5929</v>
      </c>
      <c r="F9" s="548">
        <f aca="true" t="shared" si="0" ref="F9:F14">SUM(B9:E9)</f>
        <v>1144941</v>
      </c>
      <c r="G9" s="549">
        <f aca="true" t="shared" si="1" ref="G9:G14">F9/$F$9</f>
        <v>1</v>
      </c>
      <c r="H9" s="546">
        <f>H10+H49+H80+H99+H129+H135</f>
        <v>575513</v>
      </c>
      <c r="I9" s="547">
        <f>I10+I49+I80+I99+I129+I135</f>
        <v>526506</v>
      </c>
      <c r="J9" s="548">
        <f>J10+J49+J80+J99+J129+J135</f>
        <v>4169</v>
      </c>
      <c r="K9" s="547">
        <f>K10+K49+K80+K99+K129+K135</f>
        <v>4335</v>
      </c>
      <c r="L9" s="548">
        <f aca="true" t="shared" si="2" ref="L9:L14">SUM(H9:K9)</f>
        <v>1110523</v>
      </c>
      <c r="M9" s="550">
        <f aca="true" t="shared" si="3" ref="M9:M77">IF(ISERROR(F9/L9-1),"         /0",(F9/L9-1))</f>
        <v>0.030992604385501332</v>
      </c>
      <c r="N9" s="546">
        <f>N10+N49+N80+N99+N129+N135</f>
        <v>1763327</v>
      </c>
      <c r="O9" s="547">
        <f>O10+O49+O80+O99+O129+O135</f>
        <v>1718941</v>
      </c>
      <c r="P9" s="548">
        <f>P10+P49+P80+P99+P129+P135</f>
        <v>14851</v>
      </c>
      <c r="Q9" s="547">
        <f>Q10+Q49+Q80+Q99+Q129+Q135</f>
        <v>14366</v>
      </c>
      <c r="R9" s="548">
        <f aca="true" t="shared" si="4" ref="R9:R14">SUM(N9:Q9)</f>
        <v>3511485</v>
      </c>
      <c r="S9" s="549">
        <f aca="true" t="shared" si="5" ref="S9:S14">R9/$R$9</f>
        <v>1</v>
      </c>
      <c r="T9" s="546">
        <f>T10+T49+T80+T99+T129+T135</f>
        <v>1634123</v>
      </c>
      <c r="U9" s="547">
        <f>U10+U49+U80+U99+U129+U135</f>
        <v>1565305</v>
      </c>
      <c r="V9" s="548">
        <f>V10+V49+V80+V99+V129+V135</f>
        <v>22074</v>
      </c>
      <c r="W9" s="547">
        <f>W10+W49+W80+W99+W129+W135</f>
        <v>22152</v>
      </c>
      <c r="X9" s="548">
        <f aca="true" t="shared" si="6" ref="X9:X14">SUM(T9:W9)</f>
        <v>3243654</v>
      </c>
      <c r="Y9" s="551">
        <f aca="true" t="shared" si="7" ref="Y9:Y14">IF(ISERROR(R9/X9-1),"         /0",(R9/X9-1))</f>
        <v>0.08257076741230729</v>
      </c>
    </row>
    <row r="10" spans="1:25" s="428" customFormat="1" ht="19.5" customHeight="1">
      <c r="A10" s="421" t="s">
        <v>53</v>
      </c>
      <c r="B10" s="422">
        <f>SUM(B11:B48)</f>
        <v>176924</v>
      </c>
      <c r="C10" s="423">
        <f>SUM(C11:C48)</f>
        <v>173642</v>
      </c>
      <c r="D10" s="424">
        <f>SUM(D11:D48)</f>
        <v>1368</v>
      </c>
      <c r="E10" s="423">
        <f>SUM(E11:E48)</f>
        <v>846</v>
      </c>
      <c r="F10" s="424">
        <f t="shared" si="0"/>
        <v>352780</v>
      </c>
      <c r="G10" s="425">
        <f t="shared" si="1"/>
        <v>0.3081206804542767</v>
      </c>
      <c r="H10" s="422">
        <f>SUM(H11:H48)</f>
        <v>161847</v>
      </c>
      <c r="I10" s="423">
        <f>SUM(I11:I48)</f>
        <v>146619</v>
      </c>
      <c r="J10" s="424">
        <f>SUM(J11:J48)</f>
        <v>317</v>
      </c>
      <c r="K10" s="423">
        <f>SUM(K11:K48)</f>
        <v>190</v>
      </c>
      <c r="L10" s="424">
        <f t="shared" si="2"/>
        <v>308973</v>
      </c>
      <c r="M10" s="426">
        <f t="shared" si="3"/>
        <v>0.14178261530942837</v>
      </c>
      <c r="N10" s="422">
        <f>SUM(N11:N48)</f>
        <v>516750</v>
      </c>
      <c r="O10" s="423">
        <f>SUM(O11:O48)</f>
        <v>523777</v>
      </c>
      <c r="P10" s="424">
        <f>SUM(P11:P48)</f>
        <v>2690</v>
      </c>
      <c r="Q10" s="423">
        <f>SUM(Q11:Q48)</f>
        <v>2191</v>
      </c>
      <c r="R10" s="424">
        <f t="shared" si="4"/>
        <v>1045408</v>
      </c>
      <c r="S10" s="425">
        <f t="shared" si="5"/>
        <v>0.2977110823483512</v>
      </c>
      <c r="T10" s="422">
        <f>SUM(T11:T48)</f>
        <v>451662</v>
      </c>
      <c r="U10" s="423">
        <f>SUM(U11:U48)</f>
        <v>437210</v>
      </c>
      <c r="V10" s="424">
        <f>SUM(V11:V48)</f>
        <v>1414</v>
      </c>
      <c r="W10" s="423">
        <f>SUM(W11:W48)</f>
        <v>1412</v>
      </c>
      <c r="X10" s="424">
        <f t="shared" si="6"/>
        <v>891698</v>
      </c>
      <c r="Y10" s="427">
        <f t="shared" si="7"/>
        <v>0.1723789892990677</v>
      </c>
    </row>
    <row r="11" spans="1:25" ht="19.5" customHeight="1">
      <c r="A11" s="368" t="s">
        <v>306</v>
      </c>
      <c r="B11" s="369">
        <v>19899</v>
      </c>
      <c r="C11" s="370">
        <v>21484</v>
      </c>
      <c r="D11" s="371">
        <v>37</v>
      </c>
      <c r="E11" s="370">
        <v>0</v>
      </c>
      <c r="F11" s="371">
        <f t="shared" si="0"/>
        <v>41420</v>
      </c>
      <c r="G11" s="372">
        <f t="shared" si="1"/>
        <v>0.03617653660756318</v>
      </c>
      <c r="H11" s="369">
        <v>25235</v>
      </c>
      <c r="I11" s="370">
        <v>22474</v>
      </c>
      <c r="J11" s="371">
        <v>95</v>
      </c>
      <c r="K11" s="370">
        <v>1</v>
      </c>
      <c r="L11" s="371">
        <f t="shared" si="2"/>
        <v>47805</v>
      </c>
      <c r="M11" s="373">
        <f t="shared" si="3"/>
        <v>-0.13356343478715615</v>
      </c>
      <c r="N11" s="369">
        <v>61695</v>
      </c>
      <c r="O11" s="370">
        <v>70386</v>
      </c>
      <c r="P11" s="371">
        <v>46</v>
      </c>
      <c r="Q11" s="370">
        <v>60</v>
      </c>
      <c r="R11" s="371">
        <f t="shared" si="4"/>
        <v>132187</v>
      </c>
      <c r="S11" s="372">
        <f t="shared" si="5"/>
        <v>0.03764418757306382</v>
      </c>
      <c r="T11" s="369">
        <v>62227</v>
      </c>
      <c r="U11" s="370">
        <v>63657</v>
      </c>
      <c r="V11" s="371">
        <v>210</v>
      </c>
      <c r="W11" s="370">
        <v>282</v>
      </c>
      <c r="X11" s="371">
        <f t="shared" si="6"/>
        <v>126376</v>
      </c>
      <c r="Y11" s="374">
        <f t="shared" si="7"/>
        <v>0.04598183199341643</v>
      </c>
    </row>
    <row r="12" spans="1:25" ht="19.5" customHeight="1">
      <c r="A12" s="375" t="s">
        <v>307</v>
      </c>
      <c r="B12" s="376">
        <v>12088</v>
      </c>
      <c r="C12" s="377">
        <v>9456</v>
      </c>
      <c r="D12" s="378">
        <v>0</v>
      </c>
      <c r="E12" s="377">
        <v>0</v>
      </c>
      <c r="F12" s="378">
        <f t="shared" si="0"/>
        <v>21544</v>
      </c>
      <c r="G12" s="379">
        <f t="shared" si="1"/>
        <v>0.018816690117656718</v>
      </c>
      <c r="H12" s="376">
        <v>11752</v>
      </c>
      <c r="I12" s="377">
        <v>8593</v>
      </c>
      <c r="J12" s="378">
        <v>1</v>
      </c>
      <c r="K12" s="377">
        <v>0</v>
      </c>
      <c r="L12" s="378">
        <f t="shared" si="2"/>
        <v>20346</v>
      </c>
      <c r="M12" s="380">
        <f t="shared" si="3"/>
        <v>0.05888135260001959</v>
      </c>
      <c r="N12" s="376">
        <v>36893</v>
      </c>
      <c r="O12" s="377">
        <v>29161</v>
      </c>
      <c r="P12" s="378">
        <v>0</v>
      </c>
      <c r="Q12" s="377">
        <v>4</v>
      </c>
      <c r="R12" s="378">
        <f t="shared" si="4"/>
        <v>66058</v>
      </c>
      <c r="S12" s="379">
        <f t="shared" si="5"/>
        <v>0.0188119841035915</v>
      </c>
      <c r="T12" s="376">
        <v>34592</v>
      </c>
      <c r="U12" s="377">
        <v>26411</v>
      </c>
      <c r="V12" s="378">
        <v>1</v>
      </c>
      <c r="W12" s="377">
        <v>0</v>
      </c>
      <c r="X12" s="378">
        <f t="shared" si="6"/>
        <v>61004</v>
      </c>
      <c r="Y12" s="381">
        <f t="shared" si="7"/>
        <v>0.0828470264244967</v>
      </c>
    </row>
    <row r="13" spans="1:25" ht="19.5" customHeight="1">
      <c r="A13" s="375" t="s">
        <v>308</v>
      </c>
      <c r="B13" s="376">
        <v>6831</v>
      </c>
      <c r="C13" s="377">
        <v>9817</v>
      </c>
      <c r="D13" s="378">
        <v>613</v>
      </c>
      <c r="E13" s="377">
        <v>63</v>
      </c>
      <c r="F13" s="378">
        <f t="shared" si="0"/>
        <v>17324</v>
      </c>
      <c r="G13" s="379">
        <f t="shared" si="1"/>
        <v>0.01513091067574661</v>
      </c>
      <c r="H13" s="376">
        <v>10255</v>
      </c>
      <c r="I13" s="377">
        <v>7121</v>
      </c>
      <c r="J13" s="378">
        <v>16</v>
      </c>
      <c r="K13" s="377">
        <v>0</v>
      </c>
      <c r="L13" s="378">
        <f t="shared" si="2"/>
        <v>17392</v>
      </c>
      <c r="M13" s="380">
        <f t="shared" si="3"/>
        <v>-0.003909843606255792</v>
      </c>
      <c r="N13" s="376">
        <v>20501</v>
      </c>
      <c r="O13" s="377">
        <v>30580</v>
      </c>
      <c r="P13" s="378">
        <v>658</v>
      </c>
      <c r="Q13" s="377">
        <v>202</v>
      </c>
      <c r="R13" s="378">
        <f t="shared" si="4"/>
        <v>51941</v>
      </c>
      <c r="S13" s="379">
        <f t="shared" si="5"/>
        <v>0.014791747650922615</v>
      </c>
      <c r="T13" s="376">
        <v>23613</v>
      </c>
      <c r="U13" s="377">
        <v>19539</v>
      </c>
      <c r="V13" s="378">
        <v>641</v>
      </c>
      <c r="W13" s="377">
        <v>554</v>
      </c>
      <c r="X13" s="378">
        <f t="shared" si="6"/>
        <v>44347</v>
      </c>
      <c r="Y13" s="381">
        <f t="shared" si="7"/>
        <v>0.1712404446749498</v>
      </c>
    </row>
    <row r="14" spans="1:25" ht="19.5" customHeight="1">
      <c r="A14" s="375" t="s">
        <v>309</v>
      </c>
      <c r="B14" s="376">
        <v>8643</v>
      </c>
      <c r="C14" s="377">
        <v>8529</v>
      </c>
      <c r="D14" s="378">
        <v>0</v>
      </c>
      <c r="E14" s="377">
        <v>102</v>
      </c>
      <c r="F14" s="378">
        <f t="shared" si="0"/>
        <v>17274</v>
      </c>
      <c r="G14" s="379">
        <f t="shared" si="1"/>
        <v>0.01508724030321213</v>
      </c>
      <c r="H14" s="376">
        <v>10574</v>
      </c>
      <c r="I14" s="377">
        <v>9934</v>
      </c>
      <c r="J14" s="378">
        <v>12</v>
      </c>
      <c r="K14" s="377">
        <v>7</v>
      </c>
      <c r="L14" s="378">
        <f t="shared" si="2"/>
        <v>20527</v>
      </c>
      <c r="M14" s="380">
        <f t="shared" si="3"/>
        <v>-0.15847420470599693</v>
      </c>
      <c r="N14" s="376">
        <v>25654</v>
      </c>
      <c r="O14" s="377">
        <v>28318</v>
      </c>
      <c r="P14" s="378">
        <v>0</v>
      </c>
      <c r="Q14" s="377">
        <v>107</v>
      </c>
      <c r="R14" s="378">
        <f t="shared" si="4"/>
        <v>54079</v>
      </c>
      <c r="S14" s="379">
        <f t="shared" si="5"/>
        <v>0.015400606865756226</v>
      </c>
      <c r="T14" s="376">
        <v>28166</v>
      </c>
      <c r="U14" s="377">
        <v>29344</v>
      </c>
      <c r="V14" s="378">
        <v>67</v>
      </c>
      <c r="W14" s="377">
        <v>10</v>
      </c>
      <c r="X14" s="378">
        <f t="shared" si="6"/>
        <v>57587</v>
      </c>
      <c r="Y14" s="381">
        <f t="shared" si="7"/>
        <v>-0.060916526299338414</v>
      </c>
    </row>
    <row r="15" spans="1:25" ht="19.5" customHeight="1">
      <c r="A15" s="375" t="s">
        <v>310</v>
      </c>
      <c r="B15" s="376">
        <v>7925</v>
      </c>
      <c r="C15" s="377">
        <v>8615</v>
      </c>
      <c r="D15" s="378">
        <v>1</v>
      </c>
      <c r="E15" s="377">
        <v>0</v>
      </c>
      <c r="F15" s="378">
        <f aca="true" t="shared" si="8" ref="F15:F23">SUM(B15:E15)</f>
        <v>16541</v>
      </c>
      <c r="G15" s="379">
        <f aca="true" t="shared" si="9" ref="G15:G23">F15/$F$9</f>
        <v>0.014447032641856655</v>
      </c>
      <c r="H15" s="376">
        <v>8672</v>
      </c>
      <c r="I15" s="377">
        <v>8699</v>
      </c>
      <c r="J15" s="378"/>
      <c r="K15" s="377"/>
      <c r="L15" s="378">
        <f aca="true" t="shared" si="10" ref="L15:L23">SUM(H15:K15)</f>
        <v>17371</v>
      </c>
      <c r="M15" s="380">
        <f aca="true" t="shared" si="11" ref="M15:M23">IF(ISERROR(F15/L15-1),"         /0",(F15/L15-1))</f>
        <v>-0.04778078406539632</v>
      </c>
      <c r="N15" s="376">
        <v>22969</v>
      </c>
      <c r="O15" s="377">
        <v>23582</v>
      </c>
      <c r="P15" s="378">
        <v>14</v>
      </c>
      <c r="Q15" s="377">
        <v>0</v>
      </c>
      <c r="R15" s="378">
        <f aca="true" t="shared" si="12" ref="R15:R23">SUM(N15:Q15)</f>
        <v>46565</v>
      </c>
      <c r="S15" s="379">
        <f aca="true" t="shared" si="13" ref="S15:S23">R15/$R$9</f>
        <v>0.013260771440003304</v>
      </c>
      <c r="T15" s="376">
        <v>23236</v>
      </c>
      <c r="U15" s="377">
        <v>24155</v>
      </c>
      <c r="V15" s="378"/>
      <c r="W15" s="377">
        <v>19</v>
      </c>
      <c r="X15" s="378">
        <f aca="true" t="shared" si="14" ref="X15:X23">SUM(T15:W15)</f>
        <v>47410</v>
      </c>
      <c r="Y15" s="381">
        <f aca="true" t="shared" si="15" ref="Y15:Y23">IF(ISERROR(R15/X15-1),"         /0",(R15/X15-1))</f>
        <v>-0.0178232440413415</v>
      </c>
    </row>
    <row r="16" spans="1:25" ht="19.5" customHeight="1">
      <c r="A16" s="375" t="s">
        <v>311</v>
      </c>
      <c r="B16" s="376">
        <v>7868</v>
      </c>
      <c r="C16" s="377">
        <v>8108</v>
      </c>
      <c r="D16" s="378">
        <v>1</v>
      </c>
      <c r="E16" s="377">
        <v>0</v>
      </c>
      <c r="F16" s="378">
        <f t="shared" si="8"/>
        <v>15977</v>
      </c>
      <c r="G16" s="379">
        <f t="shared" si="9"/>
        <v>0.013954430839667721</v>
      </c>
      <c r="H16" s="376">
        <v>6234</v>
      </c>
      <c r="I16" s="377">
        <v>6430</v>
      </c>
      <c r="J16" s="378">
        <v>18</v>
      </c>
      <c r="K16" s="377">
        <v>0</v>
      </c>
      <c r="L16" s="378">
        <f t="shared" si="10"/>
        <v>12682</v>
      </c>
      <c r="M16" s="380">
        <f t="shared" si="11"/>
        <v>0.2598170635546444</v>
      </c>
      <c r="N16" s="376">
        <v>22501</v>
      </c>
      <c r="O16" s="377">
        <v>25050</v>
      </c>
      <c r="P16" s="378">
        <v>1</v>
      </c>
      <c r="Q16" s="377">
        <v>0</v>
      </c>
      <c r="R16" s="378">
        <f t="shared" si="12"/>
        <v>47552</v>
      </c>
      <c r="S16" s="379">
        <f t="shared" si="13"/>
        <v>0.01354184910372677</v>
      </c>
      <c r="T16" s="376">
        <v>17248</v>
      </c>
      <c r="U16" s="377">
        <v>19436</v>
      </c>
      <c r="V16" s="378">
        <v>94</v>
      </c>
      <c r="W16" s="377">
        <v>0</v>
      </c>
      <c r="X16" s="378">
        <f t="shared" si="14"/>
        <v>36778</v>
      </c>
      <c r="Y16" s="381">
        <f t="shared" si="15"/>
        <v>0.2929468704116591</v>
      </c>
    </row>
    <row r="17" spans="1:25" ht="19.5" customHeight="1">
      <c r="A17" s="375" t="s">
        <v>312</v>
      </c>
      <c r="B17" s="376">
        <v>6883</v>
      </c>
      <c r="C17" s="377">
        <v>8629</v>
      </c>
      <c r="D17" s="378">
        <v>0</v>
      </c>
      <c r="E17" s="377">
        <v>0</v>
      </c>
      <c r="F17" s="378">
        <f t="shared" si="8"/>
        <v>15512</v>
      </c>
      <c r="G17" s="379">
        <f t="shared" si="9"/>
        <v>0.013548296375097057</v>
      </c>
      <c r="H17" s="376">
        <v>7027</v>
      </c>
      <c r="I17" s="377">
        <v>7174</v>
      </c>
      <c r="J17" s="378"/>
      <c r="K17" s="377">
        <v>0</v>
      </c>
      <c r="L17" s="378">
        <f t="shared" si="10"/>
        <v>14201</v>
      </c>
      <c r="M17" s="380">
        <f t="shared" si="11"/>
        <v>0.09231744243363149</v>
      </c>
      <c r="N17" s="376">
        <v>19612</v>
      </c>
      <c r="O17" s="377">
        <v>24067</v>
      </c>
      <c r="P17" s="378"/>
      <c r="Q17" s="377"/>
      <c r="R17" s="378">
        <f t="shared" si="12"/>
        <v>43679</v>
      </c>
      <c r="S17" s="379">
        <f t="shared" si="13"/>
        <v>0.01243889693391827</v>
      </c>
      <c r="T17" s="376">
        <v>20067</v>
      </c>
      <c r="U17" s="377">
        <v>22442</v>
      </c>
      <c r="V17" s="378"/>
      <c r="W17" s="377">
        <v>0</v>
      </c>
      <c r="X17" s="378">
        <f t="shared" si="14"/>
        <v>42509</v>
      </c>
      <c r="Y17" s="381">
        <f t="shared" si="15"/>
        <v>0.02752358324119597</v>
      </c>
    </row>
    <row r="18" spans="1:25" ht="19.5" customHeight="1">
      <c r="A18" s="375" t="s">
        <v>313</v>
      </c>
      <c r="B18" s="376">
        <v>7225</v>
      </c>
      <c r="C18" s="377">
        <v>6272</v>
      </c>
      <c r="D18" s="378">
        <v>1</v>
      </c>
      <c r="E18" s="377">
        <v>0</v>
      </c>
      <c r="F18" s="378">
        <f t="shared" si="8"/>
        <v>13498</v>
      </c>
      <c r="G18" s="379">
        <f t="shared" si="9"/>
        <v>0.011789253769408205</v>
      </c>
      <c r="H18" s="376">
        <v>6238</v>
      </c>
      <c r="I18" s="377">
        <v>4449</v>
      </c>
      <c r="J18" s="378"/>
      <c r="K18" s="377"/>
      <c r="L18" s="378">
        <f t="shared" si="10"/>
        <v>10687</v>
      </c>
      <c r="M18" s="380">
        <f t="shared" si="11"/>
        <v>0.2630298493496772</v>
      </c>
      <c r="N18" s="376">
        <v>17403</v>
      </c>
      <c r="O18" s="377">
        <v>17614</v>
      </c>
      <c r="P18" s="378">
        <v>1</v>
      </c>
      <c r="Q18" s="377">
        <v>0</v>
      </c>
      <c r="R18" s="378">
        <f t="shared" si="12"/>
        <v>35018</v>
      </c>
      <c r="S18" s="379">
        <f t="shared" si="13"/>
        <v>0.009972419076259759</v>
      </c>
      <c r="T18" s="376">
        <v>18240</v>
      </c>
      <c r="U18" s="377">
        <v>14596</v>
      </c>
      <c r="V18" s="378"/>
      <c r="W18" s="377">
        <v>3</v>
      </c>
      <c r="X18" s="378">
        <f t="shared" si="14"/>
        <v>32839</v>
      </c>
      <c r="Y18" s="381">
        <f t="shared" si="15"/>
        <v>0.06635403026888764</v>
      </c>
    </row>
    <row r="19" spans="1:25" ht="19.5" customHeight="1">
      <c r="A19" s="375" t="s">
        <v>314</v>
      </c>
      <c r="B19" s="376">
        <v>5577</v>
      </c>
      <c r="C19" s="377">
        <v>6558</v>
      </c>
      <c r="D19" s="378">
        <v>79</v>
      </c>
      <c r="E19" s="377">
        <v>0</v>
      </c>
      <c r="F19" s="378">
        <f t="shared" si="8"/>
        <v>12214</v>
      </c>
      <c r="G19" s="379">
        <f t="shared" si="9"/>
        <v>0.01066779860272276</v>
      </c>
      <c r="H19" s="376">
        <v>6051</v>
      </c>
      <c r="I19" s="377">
        <v>6716</v>
      </c>
      <c r="J19" s="378"/>
      <c r="K19" s="377"/>
      <c r="L19" s="378">
        <f t="shared" si="10"/>
        <v>12767</v>
      </c>
      <c r="M19" s="380">
        <f t="shared" si="11"/>
        <v>-0.0433147959583301</v>
      </c>
      <c r="N19" s="376">
        <v>15683</v>
      </c>
      <c r="O19" s="377">
        <v>20219</v>
      </c>
      <c r="P19" s="378">
        <v>79</v>
      </c>
      <c r="Q19" s="377"/>
      <c r="R19" s="378">
        <f t="shared" si="12"/>
        <v>35981</v>
      </c>
      <c r="S19" s="379">
        <f t="shared" si="13"/>
        <v>0.010246662024755908</v>
      </c>
      <c r="T19" s="376">
        <v>15655</v>
      </c>
      <c r="U19" s="377">
        <v>18978</v>
      </c>
      <c r="V19" s="378">
        <v>68</v>
      </c>
      <c r="W19" s="377">
        <v>2</v>
      </c>
      <c r="X19" s="378">
        <f t="shared" si="14"/>
        <v>34703</v>
      </c>
      <c r="Y19" s="381">
        <f t="shared" si="15"/>
        <v>0.036826787309454545</v>
      </c>
    </row>
    <row r="20" spans="1:25" ht="19.5" customHeight="1">
      <c r="A20" s="375" t="s">
        <v>315</v>
      </c>
      <c r="B20" s="376">
        <v>5623</v>
      </c>
      <c r="C20" s="377">
        <v>5593</v>
      </c>
      <c r="D20" s="378">
        <v>0</v>
      </c>
      <c r="E20" s="377">
        <v>0</v>
      </c>
      <c r="F20" s="378">
        <f t="shared" si="8"/>
        <v>11216</v>
      </c>
      <c r="G20" s="379">
        <f t="shared" si="9"/>
        <v>0.009796137966934541</v>
      </c>
      <c r="H20" s="376">
        <v>4299</v>
      </c>
      <c r="I20" s="377">
        <v>5344</v>
      </c>
      <c r="J20" s="378"/>
      <c r="K20" s="377"/>
      <c r="L20" s="378">
        <f t="shared" si="10"/>
        <v>9643</v>
      </c>
      <c r="M20" s="380">
        <f t="shared" si="11"/>
        <v>0.1631235092813439</v>
      </c>
      <c r="N20" s="376">
        <v>13966</v>
      </c>
      <c r="O20" s="377">
        <v>15974</v>
      </c>
      <c r="P20" s="378"/>
      <c r="Q20" s="377"/>
      <c r="R20" s="378">
        <f t="shared" si="12"/>
        <v>29940</v>
      </c>
      <c r="S20" s="379">
        <f t="shared" si="13"/>
        <v>0.00852630724607965</v>
      </c>
      <c r="T20" s="376">
        <v>12395</v>
      </c>
      <c r="U20" s="377">
        <v>15871</v>
      </c>
      <c r="V20" s="378"/>
      <c r="W20" s="377">
        <v>0</v>
      </c>
      <c r="X20" s="378">
        <f t="shared" si="14"/>
        <v>28266</v>
      </c>
      <c r="Y20" s="381">
        <f t="shared" si="15"/>
        <v>0.05922309488431332</v>
      </c>
    </row>
    <row r="21" spans="1:25" ht="19.5" customHeight="1">
      <c r="A21" s="375" t="s">
        <v>316</v>
      </c>
      <c r="B21" s="376">
        <v>4175</v>
      </c>
      <c r="C21" s="377">
        <v>5121</v>
      </c>
      <c r="D21" s="378">
        <v>25</v>
      </c>
      <c r="E21" s="377">
        <v>118</v>
      </c>
      <c r="F21" s="378">
        <f t="shared" si="8"/>
        <v>9439</v>
      </c>
      <c r="G21" s="379">
        <f t="shared" si="9"/>
        <v>0.008244092927059124</v>
      </c>
      <c r="H21" s="376">
        <v>5164</v>
      </c>
      <c r="I21" s="377">
        <v>5079</v>
      </c>
      <c r="J21" s="378"/>
      <c r="K21" s="377">
        <v>0</v>
      </c>
      <c r="L21" s="378">
        <f t="shared" si="10"/>
        <v>10243</v>
      </c>
      <c r="M21" s="380">
        <f t="shared" si="11"/>
        <v>-0.07849262911256472</v>
      </c>
      <c r="N21" s="376">
        <v>13555</v>
      </c>
      <c r="O21" s="377">
        <v>15717</v>
      </c>
      <c r="P21" s="378">
        <v>27</v>
      </c>
      <c r="Q21" s="377">
        <v>118</v>
      </c>
      <c r="R21" s="378">
        <f t="shared" si="12"/>
        <v>29417</v>
      </c>
      <c r="S21" s="379">
        <f t="shared" si="13"/>
        <v>0.008377367410084338</v>
      </c>
      <c r="T21" s="376">
        <v>13926</v>
      </c>
      <c r="U21" s="377">
        <v>14001</v>
      </c>
      <c r="V21" s="378">
        <v>16</v>
      </c>
      <c r="W21" s="377">
        <v>0</v>
      </c>
      <c r="X21" s="378">
        <f t="shared" si="14"/>
        <v>27943</v>
      </c>
      <c r="Y21" s="381">
        <f t="shared" si="15"/>
        <v>0.0527502415631822</v>
      </c>
    </row>
    <row r="22" spans="1:25" ht="19.5" customHeight="1">
      <c r="A22" s="375" t="s">
        <v>317</v>
      </c>
      <c r="B22" s="376">
        <v>4609</v>
      </c>
      <c r="C22" s="377">
        <v>4641</v>
      </c>
      <c r="D22" s="378">
        <v>0</v>
      </c>
      <c r="E22" s="377">
        <v>0</v>
      </c>
      <c r="F22" s="378">
        <f t="shared" si="8"/>
        <v>9250</v>
      </c>
      <c r="G22" s="379">
        <f t="shared" si="9"/>
        <v>0.00807901891887879</v>
      </c>
      <c r="H22" s="376">
        <v>5735</v>
      </c>
      <c r="I22" s="377">
        <v>6085</v>
      </c>
      <c r="J22" s="378">
        <v>1</v>
      </c>
      <c r="K22" s="377"/>
      <c r="L22" s="378">
        <f t="shared" si="10"/>
        <v>11821</v>
      </c>
      <c r="M22" s="380">
        <f t="shared" si="11"/>
        <v>-0.21749428982319596</v>
      </c>
      <c r="N22" s="376">
        <v>14204</v>
      </c>
      <c r="O22" s="377">
        <v>16129</v>
      </c>
      <c r="P22" s="378"/>
      <c r="Q22" s="377"/>
      <c r="R22" s="378">
        <f t="shared" si="12"/>
        <v>30333</v>
      </c>
      <c r="S22" s="379">
        <f t="shared" si="13"/>
        <v>0.008638225707926989</v>
      </c>
      <c r="T22" s="376">
        <v>16306</v>
      </c>
      <c r="U22" s="377">
        <v>19327</v>
      </c>
      <c r="V22" s="378">
        <v>1</v>
      </c>
      <c r="W22" s="377"/>
      <c r="X22" s="378">
        <f t="shared" si="14"/>
        <v>35634</v>
      </c>
      <c r="Y22" s="381">
        <f t="shared" si="15"/>
        <v>-0.14876241791547395</v>
      </c>
    </row>
    <row r="23" spans="1:25" ht="19.5" customHeight="1">
      <c r="A23" s="375" t="s">
        <v>318</v>
      </c>
      <c r="B23" s="376">
        <v>4406</v>
      </c>
      <c r="C23" s="377">
        <v>3868</v>
      </c>
      <c r="D23" s="378">
        <v>0</v>
      </c>
      <c r="E23" s="377">
        <v>0</v>
      </c>
      <c r="F23" s="378">
        <f t="shared" si="8"/>
        <v>8274</v>
      </c>
      <c r="G23" s="379">
        <f t="shared" si="9"/>
        <v>0.0072265732470057405</v>
      </c>
      <c r="H23" s="376">
        <v>3141</v>
      </c>
      <c r="I23" s="377">
        <v>3304</v>
      </c>
      <c r="J23" s="378"/>
      <c r="K23" s="377"/>
      <c r="L23" s="378">
        <f t="shared" si="10"/>
        <v>6445</v>
      </c>
      <c r="M23" s="380">
        <f t="shared" si="11"/>
        <v>0.28378588052754083</v>
      </c>
      <c r="N23" s="376">
        <v>13503</v>
      </c>
      <c r="O23" s="377">
        <v>12546</v>
      </c>
      <c r="P23" s="378"/>
      <c r="Q23" s="377">
        <v>4</v>
      </c>
      <c r="R23" s="378">
        <f t="shared" si="12"/>
        <v>26053</v>
      </c>
      <c r="S23" s="379">
        <f t="shared" si="13"/>
        <v>0.007419368159055214</v>
      </c>
      <c r="T23" s="376">
        <v>10479</v>
      </c>
      <c r="U23" s="377">
        <v>10188</v>
      </c>
      <c r="V23" s="378">
        <v>0</v>
      </c>
      <c r="W23" s="377">
        <v>6</v>
      </c>
      <c r="X23" s="378">
        <f t="shared" si="14"/>
        <v>20673</v>
      </c>
      <c r="Y23" s="381">
        <f t="shared" si="15"/>
        <v>0.26024282881052585</v>
      </c>
    </row>
    <row r="24" spans="1:25" ht="19.5" customHeight="1">
      <c r="A24" s="375" t="s">
        <v>319</v>
      </c>
      <c r="B24" s="376">
        <v>3873</v>
      </c>
      <c r="C24" s="377">
        <v>3960</v>
      </c>
      <c r="D24" s="378">
        <v>0</v>
      </c>
      <c r="E24" s="377">
        <v>0</v>
      </c>
      <c r="F24" s="378">
        <f aca="true" t="shared" si="16" ref="F24:F31">SUM(B24:E24)</f>
        <v>7833</v>
      </c>
      <c r="G24" s="379">
        <f aca="true" t="shared" si="17" ref="G24:G31">F24/$F$9</f>
        <v>0.006841400561251628</v>
      </c>
      <c r="H24" s="376">
        <v>2085</v>
      </c>
      <c r="I24" s="377">
        <v>1604</v>
      </c>
      <c r="J24" s="378"/>
      <c r="K24" s="377"/>
      <c r="L24" s="378">
        <f aca="true" t="shared" si="18" ref="L24:L31">SUM(H24:K24)</f>
        <v>3689</v>
      </c>
      <c r="M24" s="380">
        <f aca="true" t="shared" si="19" ref="M24:M31">IF(ISERROR(F24/L24-1),"         /0",(F24/L24-1))</f>
        <v>1.123339658444023</v>
      </c>
      <c r="N24" s="376">
        <v>10557</v>
      </c>
      <c r="O24" s="377">
        <v>8856</v>
      </c>
      <c r="P24" s="378"/>
      <c r="Q24" s="377"/>
      <c r="R24" s="378">
        <f aca="true" t="shared" si="20" ref="R24:R31">SUM(N24:Q24)</f>
        <v>19413</v>
      </c>
      <c r="S24" s="379">
        <f aca="true" t="shared" si="21" ref="S24:S31">R24/$R$9</f>
        <v>0.0055284302794971355</v>
      </c>
      <c r="T24" s="376">
        <v>6591</v>
      </c>
      <c r="U24" s="377">
        <v>6199</v>
      </c>
      <c r="V24" s="378"/>
      <c r="W24" s="377"/>
      <c r="X24" s="378">
        <f aca="true" t="shared" si="22" ref="X24:X31">SUM(T24:W24)</f>
        <v>12790</v>
      </c>
      <c r="Y24" s="381">
        <f aca="true" t="shared" si="23" ref="Y24:Y31">IF(ISERROR(R24/X24-1),"         /0",(R24/X24-1))</f>
        <v>0.5178264268960124</v>
      </c>
    </row>
    <row r="25" spans="1:25" ht="19.5" customHeight="1">
      <c r="A25" s="375" t="s">
        <v>320</v>
      </c>
      <c r="B25" s="376">
        <v>4010</v>
      </c>
      <c r="C25" s="377">
        <v>2958</v>
      </c>
      <c r="D25" s="378">
        <v>0</v>
      </c>
      <c r="E25" s="377">
        <v>0</v>
      </c>
      <c r="F25" s="378">
        <f t="shared" si="16"/>
        <v>6968</v>
      </c>
      <c r="G25" s="379">
        <f t="shared" si="17"/>
        <v>0.006085903116405124</v>
      </c>
      <c r="H25" s="376">
        <v>3231</v>
      </c>
      <c r="I25" s="377">
        <v>2683</v>
      </c>
      <c r="J25" s="378"/>
      <c r="K25" s="377"/>
      <c r="L25" s="378">
        <f t="shared" si="18"/>
        <v>5914</v>
      </c>
      <c r="M25" s="380">
        <f t="shared" si="19"/>
        <v>0.17822117010483596</v>
      </c>
      <c r="N25" s="376">
        <v>11386</v>
      </c>
      <c r="O25" s="377">
        <v>8987</v>
      </c>
      <c r="P25" s="378"/>
      <c r="Q25" s="377"/>
      <c r="R25" s="378">
        <f t="shared" si="20"/>
        <v>20373</v>
      </c>
      <c r="S25" s="379">
        <f t="shared" si="21"/>
        <v>0.00580181888858987</v>
      </c>
      <c r="T25" s="376">
        <v>10237</v>
      </c>
      <c r="U25" s="377">
        <v>8611</v>
      </c>
      <c r="V25" s="378"/>
      <c r="W25" s="377"/>
      <c r="X25" s="378">
        <f t="shared" si="22"/>
        <v>18848</v>
      </c>
      <c r="Y25" s="381">
        <f t="shared" si="23"/>
        <v>0.08091044142614612</v>
      </c>
    </row>
    <row r="26" spans="1:25" ht="19.5" customHeight="1">
      <c r="A26" s="375" t="s">
        <v>321</v>
      </c>
      <c r="B26" s="376">
        <v>3688</v>
      </c>
      <c r="C26" s="377">
        <v>2995</v>
      </c>
      <c r="D26" s="378">
        <v>1</v>
      </c>
      <c r="E26" s="377">
        <v>0</v>
      </c>
      <c r="F26" s="378">
        <f t="shared" si="16"/>
        <v>6684</v>
      </c>
      <c r="G26" s="379">
        <f t="shared" si="17"/>
        <v>0.005837855400409279</v>
      </c>
      <c r="H26" s="376">
        <v>3233</v>
      </c>
      <c r="I26" s="377">
        <v>2998</v>
      </c>
      <c r="J26" s="378"/>
      <c r="K26" s="377"/>
      <c r="L26" s="378">
        <f t="shared" si="18"/>
        <v>6231</v>
      </c>
      <c r="M26" s="380">
        <f t="shared" si="19"/>
        <v>0.07270101107366389</v>
      </c>
      <c r="N26" s="376">
        <v>10832</v>
      </c>
      <c r="O26" s="377">
        <v>9264</v>
      </c>
      <c r="P26" s="378">
        <v>3</v>
      </c>
      <c r="Q26" s="377">
        <v>11</v>
      </c>
      <c r="R26" s="378">
        <f t="shared" si="20"/>
        <v>20110</v>
      </c>
      <c r="S26" s="379">
        <f t="shared" si="21"/>
        <v>0.005726921800890506</v>
      </c>
      <c r="T26" s="376">
        <v>8786</v>
      </c>
      <c r="U26" s="377">
        <v>7825</v>
      </c>
      <c r="V26" s="378">
        <v>0</v>
      </c>
      <c r="W26" s="377">
        <v>29</v>
      </c>
      <c r="X26" s="378">
        <f t="shared" si="22"/>
        <v>16640</v>
      </c>
      <c r="Y26" s="381">
        <f t="shared" si="23"/>
        <v>0.20853365384615374</v>
      </c>
    </row>
    <row r="27" spans="1:25" ht="19.5" customHeight="1">
      <c r="A27" s="375" t="s">
        <v>322</v>
      </c>
      <c r="B27" s="376">
        <v>3675</v>
      </c>
      <c r="C27" s="377">
        <v>3006</v>
      </c>
      <c r="D27" s="378">
        <v>0</v>
      </c>
      <c r="E27" s="377">
        <v>0</v>
      </c>
      <c r="F27" s="378">
        <f t="shared" si="16"/>
        <v>6681</v>
      </c>
      <c r="G27" s="379">
        <f t="shared" si="17"/>
        <v>0.00583523517805721</v>
      </c>
      <c r="H27" s="376">
        <v>2722</v>
      </c>
      <c r="I27" s="377">
        <v>2231</v>
      </c>
      <c r="J27" s="378"/>
      <c r="K27" s="377"/>
      <c r="L27" s="378">
        <f t="shared" si="18"/>
        <v>4953</v>
      </c>
      <c r="M27" s="380">
        <f t="shared" si="19"/>
        <v>0.3488794669897033</v>
      </c>
      <c r="N27" s="376">
        <v>9917</v>
      </c>
      <c r="O27" s="377">
        <v>8395</v>
      </c>
      <c r="P27" s="378"/>
      <c r="Q27" s="377"/>
      <c r="R27" s="378">
        <f t="shared" si="20"/>
        <v>18312</v>
      </c>
      <c r="S27" s="379">
        <f t="shared" si="21"/>
        <v>0.0052148877184439064</v>
      </c>
      <c r="T27" s="376">
        <v>8764</v>
      </c>
      <c r="U27" s="377">
        <v>7265</v>
      </c>
      <c r="V27" s="378"/>
      <c r="W27" s="377"/>
      <c r="X27" s="378">
        <f t="shared" si="22"/>
        <v>16029</v>
      </c>
      <c r="Y27" s="381">
        <f t="shared" si="23"/>
        <v>0.14242934680890884</v>
      </c>
    </row>
    <row r="28" spans="1:25" ht="19.5" customHeight="1">
      <c r="A28" s="375" t="s">
        <v>323</v>
      </c>
      <c r="B28" s="376">
        <v>3466</v>
      </c>
      <c r="C28" s="377">
        <v>2948</v>
      </c>
      <c r="D28" s="378">
        <v>0</v>
      </c>
      <c r="E28" s="377">
        <v>0</v>
      </c>
      <c r="F28" s="378">
        <f t="shared" si="16"/>
        <v>6414</v>
      </c>
      <c r="G28" s="379">
        <f t="shared" si="17"/>
        <v>0.005602035388723087</v>
      </c>
      <c r="H28" s="376">
        <v>2871</v>
      </c>
      <c r="I28" s="377">
        <v>3628</v>
      </c>
      <c r="J28" s="378"/>
      <c r="K28" s="377">
        <v>0</v>
      </c>
      <c r="L28" s="378">
        <f t="shared" si="18"/>
        <v>6499</v>
      </c>
      <c r="M28" s="380">
        <f t="shared" si="19"/>
        <v>-0.013078935220803167</v>
      </c>
      <c r="N28" s="376">
        <v>9859</v>
      </c>
      <c r="O28" s="377">
        <v>8473</v>
      </c>
      <c r="P28" s="378"/>
      <c r="Q28" s="377">
        <v>0</v>
      </c>
      <c r="R28" s="378">
        <f t="shared" si="20"/>
        <v>18332</v>
      </c>
      <c r="S28" s="379">
        <f t="shared" si="21"/>
        <v>0.0052205833144666714</v>
      </c>
      <c r="T28" s="376">
        <v>8153</v>
      </c>
      <c r="U28" s="377">
        <v>11929</v>
      </c>
      <c r="V28" s="378"/>
      <c r="W28" s="377">
        <v>0</v>
      </c>
      <c r="X28" s="378">
        <f t="shared" si="22"/>
        <v>20082</v>
      </c>
      <c r="Y28" s="381">
        <f t="shared" si="23"/>
        <v>-0.08714271486903691</v>
      </c>
    </row>
    <row r="29" spans="1:25" ht="19.5" customHeight="1">
      <c r="A29" s="375" t="s">
        <v>324</v>
      </c>
      <c r="B29" s="376">
        <v>2772</v>
      </c>
      <c r="C29" s="377">
        <v>2699</v>
      </c>
      <c r="D29" s="378">
        <v>0</v>
      </c>
      <c r="E29" s="377">
        <v>0</v>
      </c>
      <c r="F29" s="378">
        <f t="shared" si="16"/>
        <v>5471</v>
      </c>
      <c r="G29" s="379">
        <f t="shared" si="17"/>
        <v>0.004778412162722795</v>
      </c>
      <c r="H29" s="376">
        <v>175</v>
      </c>
      <c r="I29" s="377">
        <v>110</v>
      </c>
      <c r="J29" s="378"/>
      <c r="K29" s="377"/>
      <c r="L29" s="378">
        <f t="shared" si="18"/>
        <v>285</v>
      </c>
      <c r="M29" s="380">
        <f t="shared" si="19"/>
        <v>18.196491228070176</v>
      </c>
      <c r="N29" s="376">
        <v>7039</v>
      </c>
      <c r="O29" s="377">
        <v>6398</v>
      </c>
      <c r="P29" s="378"/>
      <c r="Q29" s="377"/>
      <c r="R29" s="378">
        <f t="shared" si="20"/>
        <v>13437</v>
      </c>
      <c r="S29" s="379">
        <f t="shared" si="21"/>
        <v>0.003826586187894865</v>
      </c>
      <c r="T29" s="376">
        <v>491</v>
      </c>
      <c r="U29" s="377">
        <v>272</v>
      </c>
      <c r="V29" s="378"/>
      <c r="W29" s="377"/>
      <c r="X29" s="378">
        <f t="shared" si="22"/>
        <v>763</v>
      </c>
      <c r="Y29" s="381">
        <f t="shared" si="23"/>
        <v>16.610747051114025</v>
      </c>
    </row>
    <row r="30" spans="1:25" ht="19.5" customHeight="1">
      <c r="A30" s="375" t="s">
        <v>325</v>
      </c>
      <c r="B30" s="376">
        <v>2053</v>
      </c>
      <c r="C30" s="377">
        <v>2504</v>
      </c>
      <c r="D30" s="378">
        <v>0</v>
      </c>
      <c r="E30" s="377">
        <v>0</v>
      </c>
      <c r="F30" s="378">
        <f t="shared" si="16"/>
        <v>4557</v>
      </c>
      <c r="G30" s="379">
        <f t="shared" si="17"/>
        <v>0.003980117752792502</v>
      </c>
      <c r="H30" s="376">
        <v>2438</v>
      </c>
      <c r="I30" s="377">
        <v>2075</v>
      </c>
      <c r="J30" s="378">
        <v>102</v>
      </c>
      <c r="K30" s="377">
        <v>0</v>
      </c>
      <c r="L30" s="378">
        <f t="shared" si="18"/>
        <v>4615</v>
      </c>
      <c r="M30" s="380">
        <f t="shared" si="19"/>
        <v>-0.01256771397616463</v>
      </c>
      <c r="N30" s="376">
        <v>6207</v>
      </c>
      <c r="O30" s="377">
        <v>7488</v>
      </c>
      <c r="P30" s="378">
        <v>89</v>
      </c>
      <c r="Q30" s="377"/>
      <c r="R30" s="378">
        <f t="shared" si="20"/>
        <v>13784</v>
      </c>
      <c r="S30" s="379">
        <f t="shared" si="21"/>
        <v>0.003925404778889843</v>
      </c>
      <c r="T30" s="376">
        <v>6266</v>
      </c>
      <c r="U30" s="377">
        <v>5759</v>
      </c>
      <c r="V30" s="378">
        <v>113</v>
      </c>
      <c r="W30" s="377">
        <v>42</v>
      </c>
      <c r="X30" s="378">
        <f t="shared" si="22"/>
        <v>12180</v>
      </c>
      <c r="Y30" s="381">
        <f t="shared" si="23"/>
        <v>0.13169129720853867</v>
      </c>
    </row>
    <row r="31" spans="1:25" ht="19.5" customHeight="1">
      <c r="A31" s="375" t="s">
        <v>326</v>
      </c>
      <c r="B31" s="376">
        <v>1874</v>
      </c>
      <c r="C31" s="377">
        <v>1646</v>
      </c>
      <c r="D31" s="378">
        <v>0</v>
      </c>
      <c r="E31" s="377">
        <v>0</v>
      </c>
      <c r="F31" s="378">
        <f t="shared" si="16"/>
        <v>3520</v>
      </c>
      <c r="G31" s="379">
        <f t="shared" si="17"/>
        <v>0.003074394226427388</v>
      </c>
      <c r="H31" s="376">
        <v>1650</v>
      </c>
      <c r="I31" s="377">
        <v>1305</v>
      </c>
      <c r="J31" s="378"/>
      <c r="K31" s="377"/>
      <c r="L31" s="378">
        <f t="shared" si="18"/>
        <v>2955</v>
      </c>
      <c r="M31" s="380">
        <f t="shared" si="19"/>
        <v>0.1912013536379018</v>
      </c>
      <c r="N31" s="376">
        <v>4287</v>
      </c>
      <c r="O31" s="377">
        <v>3839</v>
      </c>
      <c r="P31" s="378"/>
      <c r="Q31" s="377"/>
      <c r="R31" s="378">
        <f t="shared" si="20"/>
        <v>8126</v>
      </c>
      <c r="S31" s="379">
        <f t="shared" si="21"/>
        <v>0.0023141206640495404</v>
      </c>
      <c r="T31" s="376">
        <v>4036</v>
      </c>
      <c r="U31" s="377">
        <v>3092</v>
      </c>
      <c r="V31" s="378"/>
      <c r="W31" s="377"/>
      <c r="X31" s="378">
        <f t="shared" si="22"/>
        <v>7128</v>
      </c>
      <c r="Y31" s="381">
        <f t="shared" si="23"/>
        <v>0.14001122334455673</v>
      </c>
    </row>
    <row r="32" spans="1:25" ht="19.5" customHeight="1">
      <c r="A32" s="375" t="s">
        <v>327</v>
      </c>
      <c r="B32" s="376">
        <v>1588</v>
      </c>
      <c r="C32" s="377">
        <v>1751</v>
      </c>
      <c r="D32" s="378">
        <v>10</v>
      </c>
      <c r="E32" s="377">
        <v>0</v>
      </c>
      <c r="F32" s="378">
        <f>SUM(B32:E32)</f>
        <v>3349</v>
      </c>
      <c r="G32" s="379">
        <f>F32/$F$9</f>
        <v>0.0029250415523594665</v>
      </c>
      <c r="H32" s="376">
        <v>1224</v>
      </c>
      <c r="I32" s="377">
        <v>1165</v>
      </c>
      <c r="J32" s="378">
        <v>36</v>
      </c>
      <c r="K32" s="377">
        <v>0</v>
      </c>
      <c r="L32" s="378">
        <f>SUM(H32:K32)</f>
        <v>2425</v>
      </c>
      <c r="M32" s="380">
        <f t="shared" si="3"/>
        <v>0.38103092783505144</v>
      </c>
      <c r="N32" s="376">
        <v>4723</v>
      </c>
      <c r="O32" s="377">
        <v>5021</v>
      </c>
      <c r="P32" s="378">
        <v>10</v>
      </c>
      <c r="Q32" s="377">
        <v>0</v>
      </c>
      <c r="R32" s="378">
        <f>SUM(N32:Q32)</f>
        <v>9754</v>
      </c>
      <c r="S32" s="379">
        <f>R32/$R$9</f>
        <v>0.0027777421803026354</v>
      </c>
      <c r="T32" s="376">
        <v>3225</v>
      </c>
      <c r="U32" s="377">
        <v>3482</v>
      </c>
      <c r="V32" s="378">
        <v>36</v>
      </c>
      <c r="W32" s="377">
        <v>0</v>
      </c>
      <c r="X32" s="378">
        <f>SUM(T32:W32)</f>
        <v>6743</v>
      </c>
      <c r="Y32" s="381">
        <f>IF(ISERROR(R32/X32-1),"         /0",(R32/X32-1))</f>
        <v>0.44653714963666014</v>
      </c>
    </row>
    <row r="33" spans="1:25" ht="19.5" customHeight="1">
      <c r="A33" s="375" t="s">
        <v>328</v>
      </c>
      <c r="B33" s="376">
        <v>1554</v>
      </c>
      <c r="C33" s="377">
        <v>1717</v>
      </c>
      <c r="D33" s="378">
        <v>3</v>
      </c>
      <c r="E33" s="377">
        <v>0</v>
      </c>
      <c r="F33" s="378">
        <f aca="true" t="shared" si="24" ref="F33:F39">SUM(B33:E33)</f>
        <v>3274</v>
      </c>
      <c r="G33" s="379">
        <f aca="true" t="shared" si="25" ref="G33:G39">F33/$F$9</f>
        <v>0.0028595359935577468</v>
      </c>
      <c r="H33" s="376">
        <v>1582</v>
      </c>
      <c r="I33" s="377">
        <v>1816</v>
      </c>
      <c r="J33" s="378"/>
      <c r="K33" s="377">
        <v>0</v>
      </c>
      <c r="L33" s="378">
        <f aca="true" t="shared" si="26" ref="L33:L39">SUM(H33:K33)</f>
        <v>3398</v>
      </c>
      <c r="M33" s="380">
        <f aca="true" t="shared" si="27" ref="M33:M39">IF(ISERROR(F33/L33-1),"         /0",(F33/L33-1))</f>
        <v>-0.03649205414949974</v>
      </c>
      <c r="N33" s="376">
        <v>4549</v>
      </c>
      <c r="O33" s="377">
        <v>4958</v>
      </c>
      <c r="P33" s="378">
        <v>3</v>
      </c>
      <c r="Q33" s="377">
        <v>0</v>
      </c>
      <c r="R33" s="378">
        <f aca="true" t="shared" si="28" ref="R33:R39">SUM(N33:Q33)</f>
        <v>9510</v>
      </c>
      <c r="S33" s="379">
        <f aca="true" t="shared" si="29" ref="S33:S39">R33/$R$9</f>
        <v>0.0027082559088248987</v>
      </c>
      <c r="T33" s="376">
        <v>4172</v>
      </c>
      <c r="U33" s="377">
        <v>5042</v>
      </c>
      <c r="V33" s="378"/>
      <c r="W33" s="377">
        <v>0</v>
      </c>
      <c r="X33" s="378">
        <f aca="true" t="shared" si="30" ref="X33:X39">SUM(T33:W33)</f>
        <v>9214</v>
      </c>
      <c r="Y33" s="381">
        <f aca="true" t="shared" si="31" ref="Y33:Y39">IF(ISERROR(R33/X33-1),"         /0",(R33/X33-1))</f>
        <v>0.03212502713262433</v>
      </c>
    </row>
    <row r="34" spans="1:25" ht="19.5" customHeight="1">
      <c r="A34" s="375" t="s">
        <v>329</v>
      </c>
      <c r="B34" s="376">
        <v>1651</v>
      </c>
      <c r="C34" s="377">
        <v>1566</v>
      </c>
      <c r="D34" s="378">
        <v>0</v>
      </c>
      <c r="E34" s="377">
        <v>0</v>
      </c>
      <c r="F34" s="378">
        <f>SUM(B34:E34)</f>
        <v>3217</v>
      </c>
      <c r="G34" s="379">
        <f>F34/$F$9</f>
        <v>0.0028097517688684395</v>
      </c>
      <c r="H34" s="376">
        <v>727</v>
      </c>
      <c r="I34" s="377">
        <v>802</v>
      </c>
      <c r="J34" s="378"/>
      <c r="K34" s="377"/>
      <c r="L34" s="378">
        <f>SUM(H34:K34)</f>
        <v>1529</v>
      </c>
      <c r="M34" s="380">
        <f>IF(ISERROR(F34/L34-1),"         /0",(F34/L34-1))</f>
        <v>1.103989535644212</v>
      </c>
      <c r="N34" s="376">
        <v>4057</v>
      </c>
      <c r="O34" s="377">
        <v>4270</v>
      </c>
      <c r="P34" s="378"/>
      <c r="Q34" s="377"/>
      <c r="R34" s="378">
        <f>SUM(N34:Q34)</f>
        <v>8327</v>
      </c>
      <c r="S34" s="379">
        <f>R34/$R$9</f>
        <v>0.0023713614040783313</v>
      </c>
      <c r="T34" s="376">
        <v>1787</v>
      </c>
      <c r="U34" s="377">
        <v>2456</v>
      </c>
      <c r="V34" s="378"/>
      <c r="W34" s="377">
        <v>0</v>
      </c>
      <c r="X34" s="378">
        <f>SUM(T34:W34)</f>
        <v>4243</v>
      </c>
      <c r="Y34" s="381">
        <f>IF(ISERROR(R34/X34-1),"         /0",(R34/X34-1))</f>
        <v>0.9625265142587791</v>
      </c>
    </row>
    <row r="35" spans="1:25" ht="19.5" customHeight="1">
      <c r="A35" s="375" t="s">
        <v>330</v>
      </c>
      <c r="B35" s="376">
        <v>1481</v>
      </c>
      <c r="C35" s="377">
        <v>1338</v>
      </c>
      <c r="D35" s="378">
        <v>1</v>
      </c>
      <c r="E35" s="377">
        <v>1</v>
      </c>
      <c r="F35" s="378">
        <f t="shared" si="24"/>
        <v>2821</v>
      </c>
      <c r="G35" s="379">
        <f t="shared" si="25"/>
        <v>0.0024638824183953584</v>
      </c>
      <c r="H35" s="376">
        <v>1173</v>
      </c>
      <c r="I35" s="377">
        <v>1555</v>
      </c>
      <c r="J35" s="378">
        <v>4</v>
      </c>
      <c r="K35" s="377"/>
      <c r="L35" s="378">
        <f t="shared" si="26"/>
        <v>2732</v>
      </c>
      <c r="M35" s="380">
        <f t="shared" si="27"/>
        <v>0.03257686676427518</v>
      </c>
      <c r="N35" s="376">
        <v>5560</v>
      </c>
      <c r="O35" s="377">
        <v>4749</v>
      </c>
      <c r="P35" s="378">
        <v>2</v>
      </c>
      <c r="Q35" s="377">
        <v>16</v>
      </c>
      <c r="R35" s="378">
        <f t="shared" si="28"/>
        <v>10327</v>
      </c>
      <c r="S35" s="379">
        <f t="shared" si="29"/>
        <v>0.002940921006354861</v>
      </c>
      <c r="T35" s="376">
        <v>4574</v>
      </c>
      <c r="U35" s="377">
        <v>4209</v>
      </c>
      <c r="V35" s="378">
        <v>4</v>
      </c>
      <c r="W35" s="377">
        <v>22</v>
      </c>
      <c r="X35" s="378">
        <f t="shared" si="30"/>
        <v>8809</v>
      </c>
      <c r="Y35" s="381">
        <f t="shared" si="31"/>
        <v>0.1723237597911227</v>
      </c>
    </row>
    <row r="36" spans="1:25" ht="19.5" customHeight="1">
      <c r="A36" s="375" t="s">
        <v>331</v>
      </c>
      <c r="B36" s="376">
        <v>1553</v>
      </c>
      <c r="C36" s="377">
        <v>1162</v>
      </c>
      <c r="D36" s="378">
        <v>0</v>
      </c>
      <c r="E36" s="377">
        <v>0</v>
      </c>
      <c r="F36" s="378">
        <f t="shared" si="24"/>
        <v>2715</v>
      </c>
      <c r="G36" s="379">
        <f t="shared" si="25"/>
        <v>0.002371301228622261</v>
      </c>
      <c r="H36" s="376">
        <v>65</v>
      </c>
      <c r="I36" s="377">
        <v>70</v>
      </c>
      <c r="J36" s="378"/>
      <c r="K36" s="377"/>
      <c r="L36" s="378">
        <f t="shared" si="26"/>
        <v>135</v>
      </c>
      <c r="M36" s="380">
        <f t="shared" si="27"/>
        <v>19.11111111111111</v>
      </c>
      <c r="N36" s="376">
        <v>4759</v>
      </c>
      <c r="O36" s="377">
        <v>4272</v>
      </c>
      <c r="P36" s="378"/>
      <c r="Q36" s="377"/>
      <c r="R36" s="378">
        <f t="shared" si="28"/>
        <v>9031</v>
      </c>
      <c r="S36" s="379">
        <f t="shared" si="29"/>
        <v>0.00257184638407967</v>
      </c>
      <c r="T36" s="376">
        <v>231</v>
      </c>
      <c r="U36" s="377">
        <v>236</v>
      </c>
      <c r="V36" s="378"/>
      <c r="W36" s="377"/>
      <c r="X36" s="378">
        <f t="shared" si="30"/>
        <v>467</v>
      </c>
      <c r="Y36" s="381">
        <f t="shared" si="31"/>
        <v>18.338329764453963</v>
      </c>
    </row>
    <row r="37" spans="1:25" ht="19.5" customHeight="1">
      <c r="A37" s="375" t="s">
        <v>332</v>
      </c>
      <c r="B37" s="376">
        <v>1403</v>
      </c>
      <c r="C37" s="377">
        <v>984</v>
      </c>
      <c r="D37" s="378">
        <v>4</v>
      </c>
      <c r="E37" s="377">
        <v>0</v>
      </c>
      <c r="F37" s="378">
        <f t="shared" si="24"/>
        <v>2391</v>
      </c>
      <c r="G37" s="379">
        <f t="shared" si="25"/>
        <v>0.002088317214598831</v>
      </c>
      <c r="H37" s="376">
        <v>465</v>
      </c>
      <c r="I37" s="377">
        <v>757</v>
      </c>
      <c r="J37" s="378"/>
      <c r="K37" s="377">
        <v>0</v>
      </c>
      <c r="L37" s="378">
        <f t="shared" si="26"/>
        <v>1222</v>
      </c>
      <c r="M37" s="380">
        <f t="shared" si="27"/>
        <v>0.9566284779050735</v>
      </c>
      <c r="N37" s="376">
        <v>4663</v>
      </c>
      <c r="O37" s="377">
        <v>3515</v>
      </c>
      <c r="P37" s="378">
        <v>4</v>
      </c>
      <c r="Q37" s="377">
        <v>18</v>
      </c>
      <c r="R37" s="378">
        <f t="shared" si="28"/>
        <v>8200</v>
      </c>
      <c r="S37" s="379">
        <f t="shared" si="29"/>
        <v>0.002335194369333772</v>
      </c>
      <c r="T37" s="376">
        <v>2349</v>
      </c>
      <c r="U37" s="377">
        <v>2676</v>
      </c>
      <c r="V37" s="378">
        <v>3</v>
      </c>
      <c r="W37" s="377">
        <v>12</v>
      </c>
      <c r="X37" s="378">
        <f t="shared" si="30"/>
        <v>5040</v>
      </c>
      <c r="Y37" s="381">
        <f t="shared" si="31"/>
        <v>0.626984126984127</v>
      </c>
    </row>
    <row r="38" spans="1:25" ht="19.5" customHeight="1">
      <c r="A38" s="375" t="s">
        <v>333</v>
      </c>
      <c r="B38" s="376">
        <v>836</v>
      </c>
      <c r="C38" s="377">
        <v>838</v>
      </c>
      <c r="D38" s="378">
        <v>0</v>
      </c>
      <c r="E38" s="377">
        <v>0</v>
      </c>
      <c r="F38" s="378">
        <f t="shared" si="24"/>
        <v>1674</v>
      </c>
      <c r="G38" s="379">
        <f t="shared" si="25"/>
        <v>0.0014620840724543884</v>
      </c>
      <c r="H38" s="376">
        <v>906</v>
      </c>
      <c r="I38" s="377">
        <v>757</v>
      </c>
      <c r="J38" s="378"/>
      <c r="K38" s="377"/>
      <c r="L38" s="378">
        <f t="shared" si="26"/>
        <v>1663</v>
      </c>
      <c r="M38" s="380">
        <f t="shared" si="27"/>
        <v>0.00661455201443184</v>
      </c>
      <c r="N38" s="376">
        <v>2411</v>
      </c>
      <c r="O38" s="377">
        <v>2566</v>
      </c>
      <c r="P38" s="378"/>
      <c r="Q38" s="377"/>
      <c r="R38" s="378">
        <f t="shared" si="28"/>
        <v>4977</v>
      </c>
      <c r="S38" s="379">
        <f t="shared" si="29"/>
        <v>0.0014173490702651442</v>
      </c>
      <c r="T38" s="376">
        <v>2294</v>
      </c>
      <c r="U38" s="377">
        <v>2114</v>
      </c>
      <c r="V38" s="378"/>
      <c r="W38" s="377">
        <v>0</v>
      </c>
      <c r="X38" s="378">
        <f t="shared" si="30"/>
        <v>4408</v>
      </c>
      <c r="Y38" s="381">
        <f t="shared" si="31"/>
        <v>0.12908348457350272</v>
      </c>
    </row>
    <row r="39" spans="1:25" ht="19.5" customHeight="1">
      <c r="A39" s="375" t="s">
        <v>334</v>
      </c>
      <c r="B39" s="376">
        <v>782</v>
      </c>
      <c r="C39" s="377">
        <v>631</v>
      </c>
      <c r="D39" s="378">
        <v>0</v>
      </c>
      <c r="E39" s="377">
        <v>0</v>
      </c>
      <c r="F39" s="378">
        <f t="shared" si="24"/>
        <v>1413</v>
      </c>
      <c r="G39" s="379">
        <f t="shared" si="25"/>
        <v>0.0012341247278244032</v>
      </c>
      <c r="H39" s="376">
        <v>104</v>
      </c>
      <c r="I39" s="377">
        <v>90</v>
      </c>
      <c r="J39" s="378"/>
      <c r="K39" s="377"/>
      <c r="L39" s="378">
        <f t="shared" si="26"/>
        <v>194</v>
      </c>
      <c r="M39" s="380">
        <f t="shared" si="27"/>
        <v>6.283505154639175</v>
      </c>
      <c r="N39" s="376">
        <v>1457</v>
      </c>
      <c r="O39" s="377">
        <v>1825</v>
      </c>
      <c r="P39" s="378"/>
      <c r="Q39" s="377"/>
      <c r="R39" s="378">
        <f t="shared" si="28"/>
        <v>3282</v>
      </c>
      <c r="S39" s="379">
        <f t="shared" si="29"/>
        <v>0.0009346473073357853</v>
      </c>
      <c r="T39" s="376">
        <v>275</v>
      </c>
      <c r="U39" s="377">
        <v>248</v>
      </c>
      <c r="V39" s="378"/>
      <c r="W39" s="377"/>
      <c r="X39" s="378">
        <f t="shared" si="30"/>
        <v>523</v>
      </c>
      <c r="Y39" s="381">
        <f t="shared" si="31"/>
        <v>5.275334608030593</v>
      </c>
    </row>
    <row r="40" spans="1:25" ht="19.5" customHeight="1">
      <c r="A40" s="375" t="s">
        <v>335</v>
      </c>
      <c r="B40" s="376">
        <v>805</v>
      </c>
      <c r="C40" s="377">
        <v>480</v>
      </c>
      <c r="D40" s="378">
        <v>0</v>
      </c>
      <c r="E40" s="377">
        <v>0</v>
      </c>
      <c r="F40" s="378">
        <f aca="true" t="shared" si="32" ref="F40:F55">SUM(B40:E40)</f>
        <v>1285</v>
      </c>
      <c r="G40" s="379">
        <f aca="true" t="shared" si="33" ref="G40:G55">F40/$F$9</f>
        <v>0.0011223285741361346</v>
      </c>
      <c r="H40" s="376">
        <v>916</v>
      </c>
      <c r="I40" s="377">
        <v>312</v>
      </c>
      <c r="J40" s="378"/>
      <c r="K40" s="377"/>
      <c r="L40" s="378">
        <f aca="true" t="shared" si="34" ref="L40:L55">SUM(H40:K40)</f>
        <v>1228</v>
      </c>
      <c r="M40" s="380">
        <f t="shared" si="3"/>
        <v>0.046416938110749095</v>
      </c>
      <c r="N40" s="376">
        <v>1736</v>
      </c>
      <c r="O40" s="377">
        <v>1122</v>
      </c>
      <c r="P40" s="378"/>
      <c r="Q40" s="377"/>
      <c r="R40" s="378">
        <f aca="true" t="shared" si="35" ref="R40:R55">SUM(N40:Q40)</f>
        <v>2858</v>
      </c>
      <c r="S40" s="379">
        <f aca="true" t="shared" si="36" ref="S40:S55">R40/$R$9</f>
        <v>0.000813900671653161</v>
      </c>
      <c r="T40" s="376">
        <v>2028</v>
      </c>
      <c r="U40" s="377">
        <v>785</v>
      </c>
      <c r="V40" s="378"/>
      <c r="W40" s="377"/>
      <c r="X40" s="378">
        <f aca="true" t="shared" si="37" ref="X40:X55">SUM(T40:W40)</f>
        <v>2813</v>
      </c>
      <c r="Y40" s="381">
        <f aca="true" t="shared" si="38" ref="Y40:Y55">IF(ISERROR(R40/X40-1),"         /0",(R40/X40-1))</f>
        <v>0.015997156061144713</v>
      </c>
    </row>
    <row r="41" spans="1:25" ht="19.5" customHeight="1">
      <c r="A41" s="375" t="s">
        <v>336</v>
      </c>
      <c r="B41" s="376">
        <v>687</v>
      </c>
      <c r="C41" s="377">
        <v>436</v>
      </c>
      <c r="D41" s="378">
        <v>0</v>
      </c>
      <c r="E41" s="377">
        <v>0</v>
      </c>
      <c r="F41" s="378">
        <f t="shared" si="32"/>
        <v>1123</v>
      </c>
      <c r="G41" s="379">
        <f t="shared" si="33"/>
        <v>0.0009808365671244196</v>
      </c>
      <c r="H41" s="376">
        <v>64</v>
      </c>
      <c r="I41" s="377">
        <v>203</v>
      </c>
      <c r="J41" s="378"/>
      <c r="K41" s="377"/>
      <c r="L41" s="378">
        <f t="shared" si="34"/>
        <v>267</v>
      </c>
      <c r="M41" s="380">
        <f t="shared" si="3"/>
        <v>3.2059925093632957</v>
      </c>
      <c r="N41" s="376">
        <v>1302</v>
      </c>
      <c r="O41" s="377">
        <v>1194</v>
      </c>
      <c r="P41" s="378"/>
      <c r="Q41" s="377">
        <v>3</v>
      </c>
      <c r="R41" s="378">
        <f t="shared" si="35"/>
        <v>2499</v>
      </c>
      <c r="S41" s="379">
        <f t="shared" si="36"/>
        <v>0.0007116647230445239</v>
      </c>
      <c r="T41" s="376">
        <v>314</v>
      </c>
      <c r="U41" s="377">
        <v>647</v>
      </c>
      <c r="V41" s="378">
        <v>0</v>
      </c>
      <c r="W41" s="377">
        <v>2</v>
      </c>
      <c r="X41" s="378">
        <f t="shared" si="37"/>
        <v>963</v>
      </c>
      <c r="Y41" s="381">
        <f t="shared" si="38"/>
        <v>1.5950155763239877</v>
      </c>
    </row>
    <row r="42" spans="1:25" ht="19.5" customHeight="1">
      <c r="A42" s="375" t="s">
        <v>337</v>
      </c>
      <c r="B42" s="376">
        <v>506</v>
      </c>
      <c r="C42" s="377">
        <v>565</v>
      </c>
      <c r="D42" s="378">
        <v>0</v>
      </c>
      <c r="E42" s="377">
        <v>0</v>
      </c>
      <c r="F42" s="378">
        <f t="shared" si="32"/>
        <v>1071</v>
      </c>
      <c r="G42" s="379">
        <f t="shared" si="33"/>
        <v>0.0009354193796885604</v>
      </c>
      <c r="H42" s="376">
        <v>436</v>
      </c>
      <c r="I42" s="377">
        <v>402</v>
      </c>
      <c r="J42" s="378"/>
      <c r="K42" s="377"/>
      <c r="L42" s="378">
        <f t="shared" si="34"/>
        <v>838</v>
      </c>
      <c r="M42" s="380">
        <f t="shared" si="3"/>
        <v>0.2780429594272076</v>
      </c>
      <c r="N42" s="376">
        <v>1706</v>
      </c>
      <c r="O42" s="377">
        <v>1937</v>
      </c>
      <c r="P42" s="378"/>
      <c r="Q42" s="377"/>
      <c r="R42" s="378">
        <f t="shared" si="35"/>
        <v>3643</v>
      </c>
      <c r="S42" s="379">
        <f t="shared" si="36"/>
        <v>0.0010374528155466989</v>
      </c>
      <c r="T42" s="376">
        <v>1425</v>
      </c>
      <c r="U42" s="377">
        <v>1349</v>
      </c>
      <c r="V42" s="378"/>
      <c r="W42" s="377"/>
      <c r="X42" s="378">
        <f t="shared" si="37"/>
        <v>2774</v>
      </c>
      <c r="Y42" s="381">
        <f t="shared" si="38"/>
        <v>0.3132660418168709</v>
      </c>
    </row>
    <row r="43" spans="1:25" ht="19.5" customHeight="1">
      <c r="A43" s="375" t="s">
        <v>338</v>
      </c>
      <c r="B43" s="376">
        <v>0</v>
      </c>
      <c r="C43" s="377">
        <v>0</v>
      </c>
      <c r="D43" s="378">
        <v>521</v>
      </c>
      <c r="E43" s="377">
        <v>514</v>
      </c>
      <c r="F43" s="378">
        <f t="shared" si="32"/>
        <v>1035</v>
      </c>
      <c r="G43" s="379">
        <f t="shared" si="33"/>
        <v>0.0009039767114637348</v>
      </c>
      <c r="H43" s="376"/>
      <c r="I43" s="377"/>
      <c r="J43" s="378"/>
      <c r="K43" s="377"/>
      <c r="L43" s="378">
        <f t="shared" si="34"/>
        <v>0</v>
      </c>
      <c r="M43" s="380" t="str">
        <f t="shared" si="3"/>
        <v>         /0</v>
      </c>
      <c r="N43" s="376"/>
      <c r="O43" s="377"/>
      <c r="P43" s="378">
        <v>1634</v>
      </c>
      <c r="Q43" s="377">
        <v>1565</v>
      </c>
      <c r="R43" s="378">
        <f t="shared" si="35"/>
        <v>3199</v>
      </c>
      <c r="S43" s="379">
        <f t="shared" si="36"/>
        <v>0.0009110105838413094</v>
      </c>
      <c r="T43" s="376"/>
      <c r="U43" s="377"/>
      <c r="V43" s="378"/>
      <c r="W43" s="377"/>
      <c r="X43" s="378">
        <f t="shared" si="37"/>
        <v>0</v>
      </c>
      <c r="Y43" s="381" t="str">
        <f t="shared" si="38"/>
        <v>         /0</v>
      </c>
    </row>
    <row r="44" spans="1:25" ht="19.5" customHeight="1">
      <c r="A44" s="375" t="s">
        <v>339</v>
      </c>
      <c r="B44" s="376">
        <v>492</v>
      </c>
      <c r="C44" s="377">
        <v>471</v>
      </c>
      <c r="D44" s="378">
        <v>2</v>
      </c>
      <c r="E44" s="377">
        <v>0</v>
      </c>
      <c r="F44" s="378">
        <f t="shared" si="32"/>
        <v>965</v>
      </c>
      <c r="G44" s="379">
        <f t="shared" si="33"/>
        <v>0.0008428381899154629</v>
      </c>
      <c r="H44" s="376">
        <v>67</v>
      </c>
      <c r="I44" s="377">
        <v>69</v>
      </c>
      <c r="J44" s="378"/>
      <c r="K44" s="377"/>
      <c r="L44" s="378">
        <f t="shared" si="34"/>
        <v>136</v>
      </c>
      <c r="M44" s="380">
        <f t="shared" si="3"/>
        <v>6.095588235294118</v>
      </c>
      <c r="N44" s="376">
        <v>1930</v>
      </c>
      <c r="O44" s="377">
        <v>1882</v>
      </c>
      <c r="P44" s="378">
        <v>2</v>
      </c>
      <c r="Q44" s="377">
        <v>0</v>
      </c>
      <c r="R44" s="378">
        <f t="shared" si="35"/>
        <v>3814</v>
      </c>
      <c r="S44" s="379">
        <f t="shared" si="36"/>
        <v>0.0010861501615413423</v>
      </c>
      <c r="T44" s="376">
        <v>125</v>
      </c>
      <c r="U44" s="377">
        <v>199</v>
      </c>
      <c r="V44" s="378"/>
      <c r="W44" s="377"/>
      <c r="X44" s="378">
        <f t="shared" si="37"/>
        <v>324</v>
      </c>
      <c r="Y44" s="381">
        <f t="shared" si="38"/>
        <v>10.771604938271604</v>
      </c>
    </row>
    <row r="45" spans="1:25" ht="19.5" customHeight="1">
      <c r="A45" s="375" t="s">
        <v>340</v>
      </c>
      <c r="B45" s="376">
        <v>370</v>
      </c>
      <c r="C45" s="377">
        <v>332</v>
      </c>
      <c r="D45" s="378">
        <v>0</v>
      </c>
      <c r="E45" s="377">
        <v>0</v>
      </c>
      <c r="F45" s="378">
        <f t="shared" si="32"/>
        <v>702</v>
      </c>
      <c r="G45" s="379">
        <f t="shared" si="33"/>
        <v>0.0006131320303840984</v>
      </c>
      <c r="H45" s="376">
        <v>213</v>
      </c>
      <c r="I45" s="377">
        <v>145</v>
      </c>
      <c r="J45" s="378"/>
      <c r="K45" s="377"/>
      <c r="L45" s="378">
        <f t="shared" si="34"/>
        <v>358</v>
      </c>
      <c r="M45" s="380">
        <f t="shared" si="3"/>
        <v>0.9608938547486034</v>
      </c>
      <c r="N45" s="376">
        <v>1332</v>
      </c>
      <c r="O45" s="377">
        <v>850</v>
      </c>
      <c r="P45" s="378"/>
      <c r="Q45" s="377"/>
      <c r="R45" s="378">
        <f t="shared" si="35"/>
        <v>2182</v>
      </c>
      <c r="S45" s="379">
        <f t="shared" si="36"/>
        <v>0.0006213895260836939</v>
      </c>
      <c r="T45" s="376">
        <v>669</v>
      </c>
      <c r="U45" s="377">
        <v>529</v>
      </c>
      <c r="V45" s="378"/>
      <c r="W45" s="377"/>
      <c r="X45" s="378">
        <f t="shared" si="37"/>
        <v>1198</v>
      </c>
      <c r="Y45" s="381">
        <f t="shared" si="38"/>
        <v>0.8213689482470785</v>
      </c>
    </row>
    <row r="46" spans="1:25" ht="19.5" customHeight="1">
      <c r="A46" s="375" t="s">
        <v>341</v>
      </c>
      <c r="B46" s="376">
        <v>312</v>
      </c>
      <c r="C46" s="377">
        <v>316</v>
      </c>
      <c r="D46" s="378">
        <v>0</v>
      </c>
      <c r="E46" s="377">
        <v>0</v>
      </c>
      <c r="F46" s="378">
        <f t="shared" si="32"/>
        <v>628</v>
      </c>
      <c r="G46" s="379">
        <f t="shared" si="33"/>
        <v>0.000548499879033068</v>
      </c>
      <c r="H46" s="376">
        <v>476</v>
      </c>
      <c r="I46" s="377">
        <v>266</v>
      </c>
      <c r="J46" s="378"/>
      <c r="K46" s="377"/>
      <c r="L46" s="378">
        <f t="shared" si="34"/>
        <v>742</v>
      </c>
      <c r="M46" s="380">
        <f t="shared" si="3"/>
        <v>-0.15363881401617252</v>
      </c>
      <c r="N46" s="376">
        <v>1220</v>
      </c>
      <c r="O46" s="377">
        <v>1076</v>
      </c>
      <c r="P46" s="378"/>
      <c r="Q46" s="377"/>
      <c r="R46" s="378">
        <f t="shared" si="35"/>
        <v>2296</v>
      </c>
      <c r="S46" s="379">
        <f t="shared" si="36"/>
        <v>0.0006538544234134561</v>
      </c>
      <c r="T46" s="376">
        <v>1674</v>
      </c>
      <c r="U46" s="377">
        <v>819</v>
      </c>
      <c r="V46" s="378"/>
      <c r="W46" s="377"/>
      <c r="X46" s="378">
        <f t="shared" si="37"/>
        <v>2493</v>
      </c>
      <c r="Y46" s="381">
        <f t="shared" si="38"/>
        <v>-0.07902125952667471</v>
      </c>
    </row>
    <row r="47" spans="1:25" ht="19.5" customHeight="1">
      <c r="A47" s="375" t="s">
        <v>342</v>
      </c>
      <c r="B47" s="376">
        <v>348</v>
      </c>
      <c r="C47" s="377">
        <v>231</v>
      </c>
      <c r="D47" s="378">
        <v>0</v>
      </c>
      <c r="E47" s="377">
        <v>0</v>
      </c>
      <c r="F47" s="378">
        <f t="shared" si="32"/>
        <v>579</v>
      </c>
      <c r="G47" s="379">
        <f t="shared" si="33"/>
        <v>0.0005057029139492777</v>
      </c>
      <c r="H47" s="376">
        <v>253</v>
      </c>
      <c r="I47" s="377">
        <v>152</v>
      </c>
      <c r="J47" s="378"/>
      <c r="K47" s="377"/>
      <c r="L47" s="378">
        <f t="shared" si="34"/>
        <v>405</v>
      </c>
      <c r="M47" s="380">
        <f t="shared" si="3"/>
        <v>0.4296296296296296</v>
      </c>
      <c r="N47" s="376">
        <v>1416</v>
      </c>
      <c r="O47" s="377">
        <v>706</v>
      </c>
      <c r="P47" s="378"/>
      <c r="Q47" s="377"/>
      <c r="R47" s="378">
        <f t="shared" si="35"/>
        <v>2122</v>
      </c>
      <c r="S47" s="379">
        <f t="shared" si="36"/>
        <v>0.0006043027380153981</v>
      </c>
      <c r="T47" s="376">
        <v>824</v>
      </c>
      <c r="U47" s="377">
        <v>463</v>
      </c>
      <c r="V47" s="378"/>
      <c r="W47" s="377"/>
      <c r="X47" s="378">
        <f t="shared" si="37"/>
        <v>1287</v>
      </c>
      <c r="Y47" s="381">
        <f t="shared" si="38"/>
        <v>0.6487956487956488</v>
      </c>
    </row>
    <row r="48" spans="1:25" ht="19.5" customHeight="1" thickBot="1">
      <c r="A48" s="382" t="s">
        <v>288</v>
      </c>
      <c r="B48" s="383">
        <v>35393</v>
      </c>
      <c r="C48" s="384">
        <v>31417</v>
      </c>
      <c r="D48" s="385">
        <v>69</v>
      </c>
      <c r="E48" s="384">
        <v>48</v>
      </c>
      <c r="F48" s="385">
        <f t="shared" si="32"/>
        <v>66927</v>
      </c>
      <c r="G48" s="386">
        <f t="shared" si="33"/>
        <v>0.058454540452302785</v>
      </c>
      <c r="H48" s="383">
        <v>24394</v>
      </c>
      <c r="I48" s="384">
        <v>20022</v>
      </c>
      <c r="J48" s="385">
        <v>32</v>
      </c>
      <c r="K48" s="384">
        <v>182</v>
      </c>
      <c r="L48" s="385">
        <f t="shared" si="34"/>
        <v>44630</v>
      </c>
      <c r="M48" s="387">
        <f t="shared" si="3"/>
        <v>0.49959668384494726</v>
      </c>
      <c r="N48" s="383">
        <v>105706</v>
      </c>
      <c r="O48" s="384">
        <v>92791</v>
      </c>
      <c r="P48" s="385">
        <v>117</v>
      </c>
      <c r="Q48" s="384">
        <v>83</v>
      </c>
      <c r="R48" s="385">
        <f t="shared" si="35"/>
        <v>198697</v>
      </c>
      <c r="S48" s="386">
        <f t="shared" si="36"/>
        <v>0.056584892146769816</v>
      </c>
      <c r="T48" s="383">
        <v>76222</v>
      </c>
      <c r="U48" s="384">
        <v>63059</v>
      </c>
      <c r="V48" s="385">
        <v>160</v>
      </c>
      <c r="W48" s="384">
        <v>429</v>
      </c>
      <c r="X48" s="385">
        <f t="shared" si="37"/>
        <v>139870</v>
      </c>
      <c r="Y48" s="388">
        <f t="shared" si="38"/>
        <v>0.42058339887037954</v>
      </c>
    </row>
    <row r="49" spans="1:25" s="428" customFormat="1" ht="19.5" customHeight="1">
      <c r="A49" s="421" t="s">
        <v>52</v>
      </c>
      <c r="B49" s="422">
        <f>SUM(B50:B79)</f>
        <v>153395</v>
      </c>
      <c r="C49" s="423">
        <f>SUM(C50:C79)</f>
        <v>145691</v>
      </c>
      <c r="D49" s="424">
        <f>SUM(D50:D79)</f>
        <v>3276</v>
      </c>
      <c r="E49" s="423">
        <f>SUM(E50:E79)</f>
        <v>3255</v>
      </c>
      <c r="F49" s="424">
        <f t="shared" si="32"/>
        <v>305617</v>
      </c>
      <c r="G49" s="425">
        <f t="shared" si="33"/>
        <v>0.2669281648574031</v>
      </c>
      <c r="H49" s="422">
        <f>SUM(H50:H79)</f>
        <v>156972</v>
      </c>
      <c r="I49" s="423">
        <f>SUM(I50:I79)</f>
        <v>147146</v>
      </c>
      <c r="J49" s="424">
        <f>SUM(J50:J79)</f>
        <v>2591</v>
      </c>
      <c r="K49" s="423">
        <f>SUM(K50:K79)</f>
        <v>2475</v>
      </c>
      <c r="L49" s="424">
        <f t="shared" si="34"/>
        <v>309184</v>
      </c>
      <c r="M49" s="426">
        <f t="shared" si="3"/>
        <v>-0.011536819499068485</v>
      </c>
      <c r="N49" s="422">
        <f>SUM(N50:N79)</f>
        <v>462095</v>
      </c>
      <c r="O49" s="423">
        <f>SUM(O50:O79)</f>
        <v>454782</v>
      </c>
      <c r="P49" s="424">
        <f>SUM(P50:P79)</f>
        <v>4992</v>
      </c>
      <c r="Q49" s="423">
        <f>SUM(Q50:Q79)</f>
        <v>5635</v>
      </c>
      <c r="R49" s="424">
        <f t="shared" si="35"/>
        <v>927504</v>
      </c>
      <c r="S49" s="425">
        <f t="shared" si="36"/>
        <v>0.2641344046749452</v>
      </c>
      <c r="T49" s="422">
        <f>SUM(T50:T79)</f>
        <v>435620</v>
      </c>
      <c r="U49" s="423">
        <f>SUM(U50:U79)</f>
        <v>426859</v>
      </c>
      <c r="V49" s="424">
        <f>SUM(V50:V79)</f>
        <v>11658</v>
      </c>
      <c r="W49" s="423">
        <f>SUM(W50:W79)</f>
        <v>11769</v>
      </c>
      <c r="X49" s="424">
        <f t="shared" si="37"/>
        <v>885906</v>
      </c>
      <c r="Y49" s="427">
        <f t="shared" si="38"/>
        <v>0.04695532031615102</v>
      </c>
    </row>
    <row r="50" spans="1:25" ht="19.5" customHeight="1">
      <c r="A50" s="368" t="s">
        <v>344</v>
      </c>
      <c r="B50" s="369">
        <v>24689</v>
      </c>
      <c r="C50" s="370">
        <v>20549</v>
      </c>
      <c r="D50" s="371">
        <v>0</v>
      </c>
      <c r="E50" s="370">
        <v>5</v>
      </c>
      <c r="F50" s="371">
        <f t="shared" si="32"/>
        <v>45243</v>
      </c>
      <c r="G50" s="372">
        <f t="shared" si="33"/>
        <v>0.03951557329154952</v>
      </c>
      <c r="H50" s="369">
        <v>25912</v>
      </c>
      <c r="I50" s="370">
        <v>20827</v>
      </c>
      <c r="J50" s="371">
        <v>125</v>
      </c>
      <c r="K50" s="370"/>
      <c r="L50" s="371">
        <f t="shared" si="34"/>
        <v>46864</v>
      </c>
      <c r="M50" s="373">
        <f t="shared" si="3"/>
        <v>-0.034589450324342796</v>
      </c>
      <c r="N50" s="369">
        <v>76551</v>
      </c>
      <c r="O50" s="370">
        <v>72092</v>
      </c>
      <c r="P50" s="371">
        <v>3</v>
      </c>
      <c r="Q50" s="370">
        <v>8</v>
      </c>
      <c r="R50" s="371">
        <f t="shared" si="35"/>
        <v>148654</v>
      </c>
      <c r="S50" s="372">
        <f t="shared" si="36"/>
        <v>0.04233365655840762</v>
      </c>
      <c r="T50" s="389">
        <v>72911</v>
      </c>
      <c r="U50" s="370">
        <v>63905</v>
      </c>
      <c r="V50" s="371">
        <v>216</v>
      </c>
      <c r="W50" s="370">
        <v>5</v>
      </c>
      <c r="X50" s="371">
        <f t="shared" si="37"/>
        <v>137037</v>
      </c>
      <c r="Y50" s="374">
        <f t="shared" si="38"/>
        <v>0.08477272561425009</v>
      </c>
    </row>
    <row r="51" spans="1:25" ht="19.5" customHeight="1">
      <c r="A51" s="375" t="s">
        <v>345</v>
      </c>
      <c r="B51" s="376">
        <v>17748</v>
      </c>
      <c r="C51" s="377">
        <v>18249</v>
      </c>
      <c r="D51" s="378">
        <v>0</v>
      </c>
      <c r="E51" s="377">
        <v>0</v>
      </c>
      <c r="F51" s="378">
        <f t="shared" si="32"/>
        <v>35997</v>
      </c>
      <c r="G51" s="379">
        <f t="shared" si="33"/>
        <v>0.03144004800247349</v>
      </c>
      <c r="H51" s="376">
        <v>17005</v>
      </c>
      <c r="I51" s="377">
        <v>16490</v>
      </c>
      <c r="J51" s="378">
        <v>0</v>
      </c>
      <c r="K51" s="377"/>
      <c r="L51" s="378">
        <f t="shared" si="34"/>
        <v>33495</v>
      </c>
      <c r="M51" s="380">
        <f t="shared" si="3"/>
        <v>0.07469771607702635</v>
      </c>
      <c r="N51" s="376">
        <v>50724</v>
      </c>
      <c r="O51" s="377">
        <v>51820</v>
      </c>
      <c r="P51" s="378">
        <v>0</v>
      </c>
      <c r="Q51" s="377">
        <v>0</v>
      </c>
      <c r="R51" s="378">
        <f t="shared" si="35"/>
        <v>102544</v>
      </c>
      <c r="S51" s="379">
        <f t="shared" si="36"/>
        <v>0.029202459927922232</v>
      </c>
      <c r="T51" s="390">
        <v>47247</v>
      </c>
      <c r="U51" s="377">
        <v>46372</v>
      </c>
      <c r="V51" s="378">
        <v>110</v>
      </c>
      <c r="W51" s="377">
        <v>299</v>
      </c>
      <c r="X51" s="378">
        <f t="shared" si="37"/>
        <v>94028</v>
      </c>
      <c r="Y51" s="381">
        <f t="shared" si="38"/>
        <v>0.09056876675032965</v>
      </c>
    </row>
    <row r="52" spans="1:25" ht="19.5" customHeight="1">
      <c r="A52" s="375" t="s">
        <v>346</v>
      </c>
      <c r="B52" s="376">
        <v>19625</v>
      </c>
      <c r="C52" s="377">
        <v>15504</v>
      </c>
      <c r="D52" s="378">
        <v>279</v>
      </c>
      <c r="E52" s="377">
        <v>0</v>
      </c>
      <c r="F52" s="378">
        <f t="shared" si="32"/>
        <v>35408</v>
      </c>
      <c r="G52" s="379">
        <f t="shared" si="33"/>
        <v>0.030925611014017317</v>
      </c>
      <c r="H52" s="376">
        <v>21125</v>
      </c>
      <c r="I52" s="377">
        <v>17269</v>
      </c>
      <c r="J52" s="378">
        <v>0</v>
      </c>
      <c r="K52" s="377">
        <v>0</v>
      </c>
      <c r="L52" s="378">
        <f t="shared" si="34"/>
        <v>38394</v>
      </c>
      <c r="M52" s="380">
        <f t="shared" si="3"/>
        <v>-0.07777256863051518</v>
      </c>
      <c r="N52" s="376">
        <v>54379</v>
      </c>
      <c r="O52" s="377">
        <v>51666</v>
      </c>
      <c r="P52" s="378">
        <v>280</v>
      </c>
      <c r="Q52" s="377">
        <v>113</v>
      </c>
      <c r="R52" s="378">
        <f t="shared" si="35"/>
        <v>106438</v>
      </c>
      <c r="S52" s="379">
        <f t="shared" si="36"/>
        <v>0.030311392473554636</v>
      </c>
      <c r="T52" s="390">
        <v>56728</v>
      </c>
      <c r="U52" s="377">
        <v>53714</v>
      </c>
      <c r="V52" s="378">
        <v>13</v>
      </c>
      <c r="W52" s="377">
        <v>0</v>
      </c>
      <c r="X52" s="378">
        <f t="shared" si="37"/>
        <v>110455</v>
      </c>
      <c r="Y52" s="381">
        <f t="shared" si="38"/>
        <v>-0.03636775157303884</v>
      </c>
    </row>
    <row r="53" spans="1:25" ht="19.5" customHeight="1">
      <c r="A53" s="375" t="s">
        <v>347</v>
      </c>
      <c r="B53" s="376">
        <v>9984</v>
      </c>
      <c r="C53" s="377">
        <v>11263</v>
      </c>
      <c r="D53" s="378">
        <v>2801</v>
      </c>
      <c r="E53" s="377">
        <v>2835</v>
      </c>
      <c r="F53" s="378">
        <f t="shared" si="32"/>
        <v>26883</v>
      </c>
      <c r="G53" s="379">
        <f t="shared" si="33"/>
        <v>0.023479812496888484</v>
      </c>
      <c r="H53" s="376">
        <v>10174</v>
      </c>
      <c r="I53" s="377">
        <v>12789</v>
      </c>
      <c r="J53" s="378">
        <v>522</v>
      </c>
      <c r="K53" s="377">
        <v>582</v>
      </c>
      <c r="L53" s="378">
        <f t="shared" si="34"/>
        <v>24067</v>
      </c>
      <c r="M53" s="380">
        <f t="shared" si="3"/>
        <v>0.11700668965803795</v>
      </c>
      <c r="N53" s="376">
        <v>28585</v>
      </c>
      <c r="O53" s="377">
        <v>33688</v>
      </c>
      <c r="P53" s="378">
        <v>3186</v>
      </c>
      <c r="Q53" s="377">
        <v>3192</v>
      </c>
      <c r="R53" s="378">
        <f t="shared" si="35"/>
        <v>68651</v>
      </c>
      <c r="S53" s="379">
        <f t="shared" si="36"/>
        <v>0.01955041812794302</v>
      </c>
      <c r="T53" s="390">
        <v>25478</v>
      </c>
      <c r="U53" s="377">
        <v>31984</v>
      </c>
      <c r="V53" s="378">
        <v>2694</v>
      </c>
      <c r="W53" s="377">
        <v>3255</v>
      </c>
      <c r="X53" s="378">
        <f t="shared" si="37"/>
        <v>63411</v>
      </c>
      <c r="Y53" s="381">
        <f t="shared" si="38"/>
        <v>0.08263550488085669</v>
      </c>
    </row>
    <row r="54" spans="1:25" ht="19.5" customHeight="1">
      <c r="A54" s="375" t="s">
        <v>348</v>
      </c>
      <c r="B54" s="376">
        <v>9020</v>
      </c>
      <c r="C54" s="377">
        <v>8825</v>
      </c>
      <c r="D54" s="378">
        <v>10</v>
      </c>
      <c r="E54" s="377">
        <v>166</v>
      </c>
      <c r="F54" s="378">
        <f t="shared" si="32"/>
        <v>18021</v>
      </c>
      <c r="G54" s="379">
        <f t="shared" si="33"/>
        <v>0.01573967566887726</v>
      </c>
      <c r="H54" s="376">
        <v>16373</v>
      </c>
      <c r="I54" s="377">
        <v>15227</v>
      </c>
      <c r="J54" s="378"/>
      <c r="K54" s="377">
        <v>0</v>
      </c>
      <c r="L54" s="378">
        <f t="shared" si="34"/>
        <v>31600</v>
      </c>
      <c r="M54" s="380">
        <f t="shared" si="3"/>
        <v>-0.4297151898734177</v>
      </c>
      <c r="N54" s="376">
        <v>22772</v>
      </c>
      <c r="O54" s="377">
        <v>25015</v>
      </c>
      <c r="P54" s="378">
        <v>10</v>
      </c>
      <c r="Q54" s="377">
        <v>313</v>
      </c>
      <c r="R54" s="378">
        <f t="shared" si="35"/>
        <v>48110</v>
      </c>
      <c r="S54" s="379">
        <f t="shared" si="36"/>
        <v>0.013700756232761922</v>
      </c>
      <c r="T54" s="390">
        <v>47089</v>
      </c>
      <c r="U54" s="377">
        <v>46061</v>
      </c>
      <c r="V54" s="378">
        <v>1</v>
      </c>
      <c r="W54" s="377">
        <v>0</v>
      </c>
      <c r="X54" s="378">
        <f t="shared" si="37"/>
        <v>93151</v>
      </c>
      <c r="Y54" s="381">
        <f t="shared" si="38"/>
        <v>-0.48352674689482666</v>
      </c>
    </row>
    <row r="55" spans="1:25" ht="19.5" customHeight="1">
      <c r="A55" s="375" t="s">
        <v>349</v>
      </c>
      <c r="B55" s="376">
        <v>8252</v>
      </c>
      <c r="C55" s="377">
        <v>8965</v>
      </c>
      <c r="D55" s="378">
        <v>5</v>
      </c>
      <c r="E55" s="377">
        <v>0</v>
      </c>
      <c r="F55" s="378">
        <f t="shared" si="32"/>
        <v>17222</v>
      </c>
      <c r="G55" s="379">
        <f t="shared" si="33"/>
        <v>0.015041823115776272</v>
      </c>
      <c r="H55" s="376">
        <v>10927</v>
      </c>
      <c r="I55" s="377">
        <v>10389</v>
      </c>
      <c r="J55" s="378">
        <v>1</v>
      </c>
      <c r="K55" s="377">
        <v>0</v>
      </c>
      <c r="L55" s="378">
        <f t="shared" si="34"/>
        <v>21317</v>
      </c>
      <c r="M55" s="380">
        <f t="shared" si="3"/>
        <v>-0.19210020171693953</v>
      </c>
      <c r="N55" s="376">
        <v>31084</v>
      </c>
      <c r="O55" s="377">
        <v>30972</v>
      </c>
      <c r="P55" s="378">
        <v>5</v>
      </c>
      <c r="Q55" s="377">
        <v>0</v>
      </c>
      <c r="R55" s="378">
        <f t="shared" si="35"/>
        <v>62061</v>
      </c>
      <c r="S55" s="379">
        <f t="shared" si="36"/>
        <v>0.017673719238441857</v>
      </c>
      <c r="T55" s="390">
        <v>32529</v>
      </c>
      <c r="U55" s="377">
        <v>30771</v>
      </c>
      <c r="V55" s="378">
        <v>19</v>
      </c>
      <c r="W55" s="377">
        <v>0</v>
      </c>
      <c r="X55" s="378">
        <f t="shared" si="37"/>
        <v>63319</v>
      </c>
      <c r="Y55" s="381">
        <f t="shared" si="38"/>
        <v>-0.01986765425859538</v>
      </c>
    </row>
    <row r="56" spans="1:25" ht="19.5" customHeight="1">
      <c r="A56" s="375" t="s">
        <v>350</v>
      </c>
      <c r="B56" s="376">
        <v>4953</v>
      </c>
      <c r="C56" s="377">
        <v>6885</v>
      </c>
      <c r="D56" s="378">
        <v>0</v>
      </c>
      <c r="E56" s="377">
        <v>0</v>
      </c>
      <c r="F56" s="378">
        <f aca="true" t="shared" si="39" ref="F56:F69">SUM(B56:E56)</f>
        <v>11838</v>
      </c>
      <c r="G56" s="379">
        <f aca="true" t="shared" si="40" ref="G56:G69">F56/$F$9</f>
        <v>0.01033939740126347</v>
      </c>
      <c r="H56" s="376">
        <v>4355</v>
      </c>
      <c r="I56" s="377">
        <v>5059</v>
      </c>
      <c r="J56" s="378"/>
      <c r="K56" s="377"/>
      <c r="L56" s="378">
        <f aca="true" t="shared" si="41" ref="L56:L69">SUM(H56:K56)</f>
        <v>9414</v>
      </c>
      <c r="M56" s="380">
        <f t="shared" si="3"/>
        <v>0.2574888463989802</v>
      </c>
      <c r="N56" s="376">
        <v>16015</v>
      </c>
      <c r="O56" s="377">
        <v>18008</v>
      </c>
      <c r="P56" s="378">
        <v>4</v>
      </c>
      <c r="Q56" s="377">
        <v>4</v>
      </c>
      <c r="R56" s="378">
        <f aca="true" t="shared" si="42" ref="R56:R69">SUM(N56:Q56)</f>
        <v>34031</v>
      </c>
      <c r="S56" s="379">
        <f aca="true" t="shared" si="43" ref="S56:S69">R56/$R$9</f>
        <v>0.009691341412536292</v>
      </c>
      <c r="T56" s="390">
        <v>11501</v>
      </c>
      <c r="U56" s="377">
        <v>12635</v>
      </c>
      <c r="V56" s="378">
        <v>1293</v>
      </c>
      <c r="W56" s="377">
        <v>770</v>
      </c>
      <c r="X56" s="378">
        <f aca="true" t="shared" si="44" ref="X56:X69">SUM(T56:W56)</f>
        <v>26199</v>
      </c>
      <c r="Y56" s="381">
        <f aca="true" t="shared" si="45" ref="Y56:Y69">IF(ISERROR(R56/X56-1),"         /0",(R56/X56-1))</f>
        <v>0.29894270773693643</v>
      </c>
    </row>
    <row r="57" spans="1:25" ht="19.5" customHeight="1">
      <c r="A57" s="375" t="s">
        <v>351</v>
      </c>
      <c r="B57" s="376">
        <v>6058</v>
      </c>
      <c r="C57" s="377">
        <v>4482</v>
      </c>
      <c r="D57" s="378">
        <v>0</v>
      </c>
      <c r="E57" s="377">
        <v>0</v>
      </c>
      <c r="F57" s="378">
        <f t="shared" si="39"/>
        <v>10540</v>
      </c>
      <c r="G57" s="379">
        <f t="shared" si="40"/>
        <v>0.009205714530268371</v>
      </c>
      <c r="H57" s="376">
        <v>3388</v>
      </c>
      <c r="I57" s="377">
        <v>2484</v>
      </c>
      <c r="J57" s="378">
        <v>4</v>
      </c>
      <c r="K57" s="377">
        <v>0</v>
      </c>
      <c r="L57" s="378">
        <f t="shared" si="41"/>
        <v>5876</v>
      </c>
      <c r="M57" s="380">
        <f t="shared" si="3"/>
        <v>0.7937372362151123</v>
      </c>
      <c r="N57" s="376">
        <v>18485</v>
      </c>
      <c r="O57" s="377">
        <v>15941</v>
      </c>
      <c r="P57" s="378">
        <v>1</v>
      </c>
      <c r="Q57" s="377">
        <v>0</v>
      </c>
      <c r="R57" s="378">
        <f t="shared" si="42"/>
        <v>34427</v>
      </c>
      <c r="S57" s="379">
        <f t="shared" si="43"/>
        <v>0.009804114213787045</v>
      </c>
      <c r="T57" s="390">
        <v>7361</v>
      </c>
      <c r="U57" s="377">
        <v>6286</v>
      </c>
      <c r="V57" s="378">
        <v>4</v>
      </c>
      <c r="W57" s="377">
        <v>0</v>
      </c>
      <c r="X57" s="378">
        <f t="shared" si="44"/>
        <v>13651</v>
      </c>
      <c r="Y57" s="381">
        <f t="shared" si="45"/>
        <v>1.5219397846311624</v>
      </c>
    </row>
    <row r="58" spans="1:25" ht="19.5" customHeight="1">
      <c r="A58" s="375" t="s">
        <v>352</v>
      </c>
      <c r="B58" s="376">
        <v>5422</v>
      </c>
      <c r="C58" s="377">
        <v>2493</v>
      </c>
      <c r="D58" s="378">
        <v>0</v>
      </c>
      <c r="E58" s="377">
        <v>0</v>
      </c>
      <c r="F58" s="378">
        <f t="shared" si="39"/>
        <v>7915</v>
      </c>
      <c r="G58" s="379">
        <f t="shared" si="40"/>
        <v>0.0069130199722081745</v>
      </c>
      <c r="H58" s="376">
        <v>4135</v>
      </c>
      <c r="I58" s="377">
        <v>2131</v>
      </c>
      <c r="J58" s="378"/>
      <c r="K58" s="377"/>
      <c r="L58" s="378">
        <f t="shared" si="41"/>
        <v>6266</v>
      </c>
      <c r="M58" s="380">
        <f t="shared" si="3"/>
        <v>0.2631662942866262</v>
      </c>
      <c r="N58" s="376">
        <v>15096</v>
      </c>
      <c r="O58" s="377">
        <v>9553</v>
      </c>
      <c r="P58" s="378"/>
      <c r="Q58" s="377"/>
      <c r="R58" s="378">
        <f t="shared" si="42"/>
        <v>24649</v>
      </c>
      <c r="S58" s="379">
        <f t="shared" si="43"/>
        <v>0.007019537318257091</v>
      </c>
      <c r="T58" s="390">
        <v>10352</v>
      </c>
      <c r="U58" s="377">
        <v>8045</v>
      </c>
      <c r="V58" s="378"/>
      <c r="W58" s="377">
        <v>0</v>
      </c>
      <c r="X58" s="378">
        <f t="shared" si="44"/>
        <v>18397</v>
      </c>
      <c r="Y58" s="381">
        <f t="shared" si="45"/>
        <v>0.3398380170680002</v>
      </c>
    </row>
    <row r="59" spans="1:25" ht="19.5" customHeight="1">
      <c r="A59" s="375" t="s">
        <v>353</v>
      </c>
      <c r="B59" s="376">
        <v>3367</v>
      </c>
      <c r="C59" s="377">
        <v>3731</v>
      </c>
      <c r="D59" s="378">
        <v>0</v>
      </c>
      <c r="E59" s="377">
        <v>0</v>
      </c>
      <c r="F59" s="378">
        <f t="shared" si="39"/>
        <v>7098</v>
      </c>
      <c r="G59" s="379">
        <f t="shared" si="40"/>
        <v>0.0061994460849947725</v>
      </c>
      <c r="H59" s="376">
        <v>2844</v>
      </c>
      <c r="I59" s="377">
        <v>3498</v>
      </c>
      <c r="J59" s="378"/>
      <c r="K59" s="377"/>
      <c r="L59" s="378">
        <f t="shared" si="41"/>
        <v>6342</v>
      </c>
      <c r="M59" s="380">
        <f t="shared" si="3"/>
        <v>0.11920529801324498</v>
      </c>
      <c r="N59" s="376">
        <v>7090</v>
      </c>
      <c r="O59" s="377">
        <v>7906</v>
      </c>
      <c r="P59" s="378"/>
      <c r="Q59" s="377"/>
      <c r="R59" s="378">
        <f t="shared" si="42"/>
        <v>14996</v>
      </c>
      <c r="S59" s="379">
        <f t="shared" si="43"/>
        <v>0.00427055789786942</v>
      </c>
      <c r="T59" s="390">
        <v>7155</v>
      </c>
      <c r="U59" s="377">
        <v>7393</v>
      </c>
      <c r="V59" s="378">
        <v>18</v>
      </c>
      <c r="W59" s="377"/>
      <c r="X59" s="378">
        <f t="shared" si="44"/>
        <v>14566</v>
      </c>
      <c r="Y59" s="381">
        <f t="shared" si="45"/>
        <v>0.02952080186736228</v>
      </c>
    </row>
    <row r="60" spans="1:25" ht="19.5" customHeight="1">
      <c r="A60" s="375" t="s">
        <v>354</v>
      </c>
      <c r="B60" s="376">
        <v>3414</v>
      </c>
      <c r="C60" s="377">
        <v>2892</v>
      </c>
      <c r="D60" s="378">
        <v>0</v>
      </c>
      <c r="E60" s="377">
        <v>0</v>
      </c>
      <c r="F60" s="378">
        <f t="shared" si="39"/>
        <v>6306</v>
      </c>
      <c r="G60" s="379">
        <f t="shared" si="40"/>
        <v>0.00550770738404861</v>
      </c>
      <c r="H60" s="376">
        <v>3819</v>
      </c>
      <c r="I60" s="377">
        <v>2968</v>
      </c>
      <c r="J60" s="378"/>
      <c r="K60" s="377"/>
      <c r="L60" s="378">
        <f t="shared" si="41"/>
        <v>6787</v>
      </c>
      <c r="M60" s="380">
        <f t="shared" si="3"/>
        <v>-0.07087078237807576</v>
      </c>
      <c r="N60" s="376">
        <v>8546</v>
      </c>
      <c r="O60" s="377">
        <v>7566</v>
      </c>
      <c r="P60" s="378">
        <v>0</v>
      </c>
      <c r="Q60" s="377"/>
      <c r="R60" s="378">
        <f t="shared" si="42"/>
        <v>16112</v>
      </c>
      <c r="S60" s="379">
        <f t="shared" si="43"/>
        <v>0.004588372155939723</v>
      </c>
      <c r="T60" s="390">
        <v>9448</v>
      </c>
      <c r="U60" s="377">
        <v>8253</v>
      </c>
      <c r="V60" s="378">
        <v>1</v>
      </c>
      <c r="W60" s="377"/>
      <c r="X60" s="378">
        <f t="shared" si="44"/>
        <v>17702</v>
      </c>
      <c r="Y60" s="381">
        <f t="shared" si="45"/>
        <v>-0.08982035928143717</v>
      </c>
    </row>
    <row r="61" spans="1:25" ht="19.5" customHeight="1">
      <c r="A61" s="375" t="s">
        <v>355</v>
      </c>
      <c r="B61" s="376">
        <v>3438</v>
      </c>
      <c r="C61" s="377">
        <v>2211</v>
      </c>
      <c r="D61" s="378">
        <v>0</v>
      </c>
      <c r="E61" s="377">
        <v>0</v>
      </c>
      <c r="F61" s="378">
        <f>SUM(B61:E61)</f>
        <v>5649</v>
      </c>
      <c r="G61" s="379">
        <f>F61/$F$9</f>
        <v>0.004933878688945544</v>
      </c>
      <c r="H61" s="376">
        <v>803</v>
      </c>
      <c r="I61" s="377">
        <v>661</v>
      </c>
      <c r="J61" s="378"/>
      <c r="K61" s="377"/>
      <c r="L61" s="378">
        <f>SUM(H61:K61)</f>
        <v>1464</v>
      </c>
      <c r="M61" s="380">
        <f t="shared" si="3"/>
        <v>2.8586065573770494</v>
      </c>
      <c r="N61" s="376">
        <v>10200</v>
      </c>
      <c r="O61" s="377">
        <v>8627</v>
      </c>
      <c r="P61" s="378"/>
      <c r="Q61" s="377"/>
      <c r="R61" s="378">
        <f>SUM(N61:Q61)</f>
        <v>18827</v>
      </c>
      <c r="S61" s="379">
        <f>R61/$R$9</f>
        <v>0.005361549316030113</v>
      </c>
      <c r="T61" s="390">
        <v>2386</v>
      </c>
      <c r="U61" s="377">
        <v>2479</v>
      </c>
      <c r="V61" s="378"/>
      <c r="W61" s="377"/>
      <c r="X61" s="378">
        <f>SUM(T61:W61)</f>
        <v>4865</v>
      </c>
      <c r="Y61" s="381">
        <f>IF(ISERROR(R61/X61-1),"         /0",(R61/X61-1))</f>
        <v>2.8698869475847895</v>
      </c>
    </row>
    <row r="62" spans="1:25" ht="19.5" customHeight="1">
      <c r="A62" s="375" t="s">
        <v>356</v>
      </c>
      <c r="B62" s="376">
        <v>1727</v>
      </c>
      <c r="C62" s="377">
        <v>2419</v>
      </c>
      <c r="D62" s="378">
        <v>0</v>
      </c>
      <c r="E62" s="377">
        <v>15</v>
      </c>
      <c r="F62" s="378">
        <f>SUM(B62:E62)</f>
        <v>4161</v>
      </c>
      <c r="G62" s="379">
        <f>F62/$F$9</f>
        <v>0.003634248402319421</v>
      </c>
      <c r="H62" s="376">
        <v>808</v>
      </c>
      <c r="I62" s="377">
        <v>1200</v>
      </c>
      <c r="J62" s="378"/>
      <c r="K62" s="377"/>
      <c r="L62" s="378">
        <f>SUM(H62:K62)</f>
        <v>2008</v>
      </c>
      <c r="M62" s="380">
        <f t="shared" si="3"/>
        <v>1.0722111553784859</v>
      </c>
      <c r="N62" s="376">
        <v>3553</v>
      </c>
      <c r="O62" s="377">
        <v>5402</v>
      </c>
      <c r="P62" s="378"/>
      <c r="Q62" s="377">
        <v>40</v>
      </c>
      <c r="R62" s="378">
        <f>SUM(N62:Q62)</f>
        <v>8995</v>
      </c>
      <c r="S62" s="379">
        <f>R62/$R$9</f>
        <v>0.0025615943112386923</v>
      </c>
      <c r="T62" s="390">
        <v>1941</v>
      </c>
      <c r="U62" s="377">
        <v>2708</v>
      </c>
      <c r="V62" s="378"/>
      <c r="W62" s="377"/>
      <c r="X62" s="378">
        <f>SUM(T62:W62)</f>
        <v>4649</v>
      </c>
      <c r="Y62" s="381">
        <f>IF(ISERROR(R62/X62-1),"         /0",(R62/X62-1))</f>
        <v>0.9348246934824693</v>
      </c>
    </row>
    <row r="63" spans="1:25" ht="19.5" customHeight="1">
      <c r="A63" s="375" t="s">
        <v>357</v>
      </c>
      <c r="B63" s="376">
        <v>1889</v>
      </c>
      <c r="C63" s="377">
        <v>2255</v>
      </c>
      <c r="D63" s="378">
        <v>0</v>
      </c>
      <c r="E63" s="377">
        <v>0</v>
      </c>
      <c r="F63" s="378">
        <f>SUM(B63:E63)</f>
        <v>4144</v>
      </c>
      <c r="G63" s="379">
        <f>F63/$F$9</f>
        <v>0.0036194004756576977</v>
      </c>
      <c r="H63" s="376">
        <v>3637</v>
      </c>
      <c r="I63" s="377">
        <v>2778</v>
      </c>
      <c r="J63" s="378">
        <v>1</v>
      </c>
      <c r="K63" s="377"/>
      <c r="L63" s="378">
        <f>SUM(H63:K63)</f>
        <v>6416</v>
      </c>
      <c r="M63" s="380">
        <f t="shared" si="3"/>
        <v>-0.35411471321695764</v>
      </c>
      <c r="N63" s="376">
        <v>6873</v>
      </c>
      <c r="O63" s="377">
        <v>8140</v>
      </c>
      <c r="P63" s="378"/>
      <c r="Q63" s="377">
        <v>0</v>
      </c>
      <c r="R63" s="378">
        <f>SUM(N63:Q63)</f>
        <v>15013</v>
      </c>
      <c r="S63" s="379">
        <f>R63/$R$9</f>
        <v>0.004275399154488771</v>
      </c>
      <c r="T63" s="390">
        <v>8394</v>
      </c>
      <c r="U63" s="377">
        <v>8323</v>
      </c>
      <c r="V63" s="378">
        <v>3</v>
      </c>
      <c r="W63" s="377">
        <v>0</v>
      </c>
      <c r="X63" s="378">
        <f>SUM(T63:W63)</f>
        <v>16720</v>
      </c>
      <c r="Y63" s="381">
        <f>IF(ISERROR(R63/X63-1),"         /0",(R63/X63-1))</f>
        <v>-0.10209330143540674</v>
      </c>
    </row>
    <row r="64" spans="1:25" ht="14.25">
      <c r="A64" s="375" t="s">
        <v>358</v>
      </c>
      <c r="B64" s="376">
        <v>1022</v>
      </c>
      <c r="C64" s="377">
        <v>1533</v>
      </c>
      <c r="D64" s="378">
        <v>0</v>
      </c>
      <c r="E64" s="377">
        <v>0</v>
      </c>
      <c r="F64" s="378">
        <f t="shared" si="39"/>
        <v>2555</v>
      </c>
      <c r="G64" s="379">
        <f t="shared" si="40"/>
        <v>0.002231556036511925</v>
      </c>
      <c r="H64" s="376">
        <v>1767</v>
      </c>
      <c r="I64" s="377">
        <v>2166</v>
      </c>
      <c r="J64" s="378"/>
      <c r="K64" s="377"/>
      <c r="L64" s="378">
        <f t="shared" si="41"/>
        <v>3933</v>
      </c>
      <c r="M64" s="380">
        <f t="shared" si="3"/>
        <v>-0.3503686753114671</v>
      </c>
      <c r="N64" s="376">
        <v>4442</v>
      </c>
      <c r="O64" s="377">
        <v>4834</v>
      </c>
      <c r="P64" s="378"/>
      <c r="Q64" s="377"/>
      <c r="R64" s="378">
        <f t="shared" si="42"/>
        <v>9276</v>
      </c>
      <c r="S64" s="379">
        <f t="shared" si="43"/>
        <v>0.002641617435358545</v>
      </c>
      <c r="T64" s="390">
        <v>3682</v>
      </c>
      <c r="U64" s="377">
        <v>4274</v>
      </c>
      <c r="V64" s="378">
        <v>56</v>
      </c>
      <c r="W64" s="377">
        <v>236</v>
      </c>
      <c r="X64" s="378">
        <f t="shared" si="44"/>
        <v>8248</v>
      </c>
      <c r="Y64" s="381">
        <f t="shared" si="45"/>
        <v>0.12463627546071776</v>
      </c>
    </row>
    <row r="65" spans="1:25" ht="19.5" customHeight="1">
      <c r="A65" s="375" t="s">
        <v>359</v>
      </c>
      <c r="B65" s="376">
        <v>1352</v>
      </c>
      <c r="C65" s="377">
        <v>1069</v>
      </c>
      <c r="D65" s="378">
        <v>0</v>
      </c>
      <c r="E65" s="377">
        <v>0</v>
      </c>
      <c r="F65" s="378">
        <f t="shared" si="39"/>
        <v>2421</v>
      </c>
      <c r="G65" s="379">
        <f t="shared" si="40"/>
        <v>0.002114519438119519</v>
      </c>
      <c r="H65" s="376">
        <v>889</v>
      </c>
      <c r="I65" s="377">
        <v>1026</v>
      </c>
      <c r="J65" s="378"/>
      <c r="K65" s="377"/>
      <c r="L65" s="378">
        <f t="shared" si="41"/>
        <v>1915</v>
      </c>
      <c r="M65" s="380">
        <f t="shared" si="3"/>
        <v>0.26422976501305473</v>
      </c>
      <c r="N65" s="376">
        <v>4845</v>
      </c>
      <c r="O65" s="377">
        <v>3257</v>
      </c>
      <c r="P65" s="378"/>
      <c r="Q65" s="377"/>
      <c r="R65" s="378">
        <f t="shared" si="42"/>
        <v>8102</v>
      </c>
      <c r="S65" s="379">
        <f t="shared" si="43"/>
        <v>0.002307285948822222</v>
      </c>
      <c r="T65" s="390">
        <v>4042</v>
      </c>
      <c r="U65" s="377">
        <v>2678</v>
      </c>
      <c r="V65" s="378">
        <v>1</v>
      </c>
      <c r="W65" s="377">
        <v>0</v>
      </c>
      <c r="X65" s="378">
        <f t="shared" si="44"/>
        <v>6721</v>
      </c>
      <c r="Y65" s="381">
        <f t="shared" si="45"/>
        <v>0.20547537568814156</v>
      </c>
    </row>
    <row r="66" spans="1:25" ht="19.5" customHeight="1">
      <c r="A66" s="375" t="s">
        <v>360</v>
      </c>
      <c r="B66" s="376">
        <v>1120</v>
      </c>
      <c r="C66" s="377">
        <v>1136</v>
      </c>
      <c r="D66" s="378">
        <v>0</v>
      </c>
      <c r="E66" s="377">
        <v>0</v>
      </c>
      <c r="F66" s="378">
        <f t="shared" si="39"/>
        <v>2256</v>
      </c>
      <c r="G66" s="379">
        <f t="shared" si="40"/>
        <v>0.001970407208755735</v>
      </c>
      <c r="H66" s="376">
        <v>1437</v>
      </c>
      <c r="I66" s="377">
        <v>1430</v>
      </c>
      <c r="J66" s="378"/>
      <c r="K66" s="377"/>
      <c r="L66" s="378">
        <f t="shared" si="41"/>
        <v>2867</v>
      </c>
      <c r="M66" s="380">
        <f t="shared" si="3"/>
        <v>-0.21311475409836067</v>
      </c>
      <c r="N66" s="376">
        <v>3019</v>
      </c>
      <c r="O66" s="377">
        <v>3069</v>
      </c>
      <c r="P66" s="378"/>
      <c r="Q66" s="377"/>
      <c r="R66" s="378">
        <f t="shared" si="42"/>
        <v>6088</v>
      </c>
      <c r="S66" s="379">
        <f t="shared" si="43"/>
        <v>0.0017337394293297564</v>
      </c>
      <c r="T66" s="390">
        <v>3769</v>
      </c>
      <c r="U66" s="377">
        <v>3687</v>
      </c>
      <c r="V66" s="378"/>
      <c r="W66" s="377"/>
      <c r="X66" s="378">
        <f t="shared" si="44"/>
        <v>7456</v>
      </c>
      <c r="Y66" s="381">
        <f t="shared" si="45"/>
        <v>-0.1834763948497854</v>
      </c>
    </row>
    <row r="67" spans="1:25" ht="19.5" customHeight="1">
      <c r="A67" s="375" t="s">
        <v>361</v>
      </c>
      <c r="B67" s="376">
        <v>937</v>
      </c>
      <c r="C67" s="377">
        <v>1192</v>
      </c>
      <c r="D67" s="378">
        <v>2</v>
      </c>
      <c r="E67" s="377">
        <v>0</v>
      </c>
      <c r="F67" s="378">
        <f t="shared" si="39"/>
        <v>2131</v>
      </c>
      <c r="G67" s="379">
        <f t="shared" si="40"/>
        <v>0.0018612312774195351</v>
      </c>
      <c r="H67" s="376">
        <v>1296</v>
      </c>
      <c r="I67" s="377">
        <v>1607</v>
      </c>
      <c r="J67" s="378"/>
      <c r="K67" s="377"/>
      <c r="L67" s="378">
        <f t="shared" si="41"/>
        <v>2903</v>
      </c>
      <c r="M67" s="380">
        <f t="shared" si="3"/>
        <v>-0.26593179469514294</v>
      </c>
      <c r="N67" s="376">
        <v>3142</v>
      </c>
      <c r="O67" s="377">
        <v>3801</v>
      </c>
      <c r="P67" s="378">
        <v>3</v>
      </c>
      <c r="Q67" s="377">
        <v>0</v>
      </c>
      <c r="R67" s="378">
        <f t="shared" si="42"/>
        <v>6946</v>
      </c>
      <c r="S67" s="379">
        <f t="shared" si="43"/>
        <v>0.001978080498706388</v>
      </c>
      <c r="T67" s="390">
        <v>4390</v>
      </c>
      <c r="U67" s="377">
        <v>4673</v>
      </c>
      <c r="V67" s="378">
        <v>3</v>
      </c>
      <c r="W67" s="377">
        <v>34</v>
      </c>
      <c r="X67" s="378">
        <f t="shared" si="44"/>
        <v>9100</v>
      </c>
      <c r="Y67" s="381">
        <f t="shared" si="45"/>
        <v>-0.2367032967032967</v>
      </c>
    </row>
    <row r="68" spans="1:25" ht="19.5" customHeight="1">
      <c r="A68" s="375" t="s">
        <v>362</v>
      </c>
      <c r="B68" s="376">
        <v>1036</v>
      </c>
      <c r="C68" s="377">
        <v>813</v>
      </c>
      <c r="D68" s="378">
        <v>1</v>
      </c>
      <c r="E68" s="377">
        <v>0</v>
      </c>
      <c r="F68" s="378">
        <f t="shared" si="39"/>
        <v>1850</v>
      </c>
      <c r="G68" s="379">
        <f t="shared" si="40"/>
        <v>0.001615803783775758</v>
      </c>
      <c r="H68" s="376">
        <v>575</v>
      </c>
      <c r="I68" s="377">
        <v>516</v>
      </c>
      <c r="J68" s="378"/>
      <c r="K68" s="377"/>
      <c r="L68" s="378">
        <f t="shared" si="41"/>
        <v>1091</v>
      </c>
      <c r="M68" s="380">
        <f t="shared" si="3"/>
        <v>0.695692025664528</v>
      </c>
      <c r="N68" s="376">
        <v>2844</v>
      </c>
      <c r="O68" s="377">
        <v>2206</v>
      </c>
      <c r="P68" s="378">
        <v>5</v>
      </c>
      <c r="Q68" s="377">
        <v>8</v>
      </c>
      <c r="R68" s="378">
        <f t="shared" si="42"/>
        <v>5063</v>
      </c>
      <c r="S68" s="379">
        <f t="shared" si="43"/>
        <v>0.001441840133163035</v>
      </c>
      <c r="T68" s="390">
        <v>1766</v>
      </c>
      <c r="U68" s="377">
        <v>1424</v>
      </c>
      <c r="V68" s="378">
        <v>4</v>
      </c>
      <c r="W68" s="377">
        <v>4</v>
      </c>
      <c r="X68" s="378">
        <f t="shared" si="44"/>
        <v>3198</v>
      </c>
      <c r="Y68" s="381">
        <f t="shared" si="45"/>
        <v>0.5831769856160101</v>
      </c>
    </row>
    <row r="69" spans="1:25" ht="19.5" customHeight="1">
      <c r="A69" s="375" t="s">
        <v>363</v>
      </c>
      <c r="B69" s="376">
        <v>527</v>
      </c>
      <c r="C69" s="377">
        <v>910</v>
      </c>
      <c r="D69" s="378">
        <v>0</v>
      </c>
      <c r="E69" s="377">
        <v>0</v>
      </c>
      <c r="F69" s="378">
        <f t="shared" si="39"/>
        <v>1437</v>
      </c>
      <c r="G69" s="379">
        <f t="shared" si="40"/>
        <v>0.0012550865066409535</v>
      </c>
      <c r="H69" s="376">
        <v>918</v>
      </c>
      <c r="I69" s="377">
        <v>902</v>
      </c>
      <c r="J69" s="378"/>
      <c r="K69" s="377">
        <v>0</v>
      </c>
      <c r="L69" s="378">
        <f t="shared" si="41"/>
        <v>1820</v>
      </c>
      <c r="M69" s="380">
        <f t="shared" si="3"/>
        <v>-0.21043956043956047</v>
      </c>
      <c r="N69" s="376">
        <v>2281</v>
      </c>
      <c r="O69" s="377">
        <v>3187</v>
      </c>
      <c r="P69" s="378">
        <v>0</v>
      </c>
      <c r="Q69" s="377">
        <v>0</v>
      </c>
      <c r="R69" s="378">
        <f t="shared" si="42"/>
        <v>5468</v>
      </c>
      <c r="S69" s="379">
        <f t="shared" si="43"/>
        <v>0.0015571759526240322</v>
      </c>
      <c r="T69" s="390">
        <v>2296</v>
      </c>
      <c r="U69" s="377">
        <v>2717</v>
      </c>
      <c r="V69" s="378">
        <v>9</v>
      </c>
      <c r="W69" s="377">
        <v>0</v>
      </c>
      <c r="X69" s="378">
        <f t="shared" si="44"/>
        <v>5022</v>
      </c>
      <c r="Y69" s="381">
        <f t="shared" si="45"/>
        <v>0.08880923934687379</v>
      </c>
    </row>
    <row r="70" spans="1:25" ht="19.5" customHeight="1">
      <c r="A70" s="375" t="s">
        <v>364</v>
      </c>
      <c r="B70" s="376">
        <v>589</v>
      </c>
      <c r="C70" s="377">
        <v>650</v>
      </c>
      <c r="D70" s="378">
        <v>0</v>
      </c>
      <c r="E70" s="377">
        <v>0</v>
      </c>
      <c r="F70" s="378">
        <f aca="true" t="shared" si="46" ref="F70:F83">SUM(B70:E70)</f>
        <v>1239</v>
      </c>
      <c r="G70" s="379">
        <f aca="true" t="shared" si="47" ref="G70:G83">F70/$F$9</f>
        <v>0.001082151831404413</v>
      </c>
      <c r="H70" s="376"/>
      <c r="I70" s="377"/>
      <c r="J70" s="378">
        <v>689</v>
      </c>
      <c r="K70" s="377">
        <v>686</v>
      </c>
      <c r="L70" s="378">
        <f aca="true" t="shared" si="48" ref="L70:L83">SUM(H70:K70)</f>
        <v>1375</v>
      </c>
      <c r="M70" s="380">
        <f t="shared" si="3"/>
        <v>-0.09890909090909095</v>
      </c>
      <c r="N70" s="376">
        <v>2549</v>
      </c>
      <c r="O70" s="377">
        <v>2410</v>
      </c>
      <c r="P70" s="378"/>
      <c r="Q70" s="377"/>
      <c r="R70" s="378">
        <f aca="true" t="shared" si="49" ref="R70:R83">SUM(N70:Q70)</f>
        <v>4959</v>
      </c>
      <c r="S70" s="379">
        <f aca="true" t="shared" si="50" ref="S70:S83">R70/$R$9</f>
        <v>0.0014122230338446554</v>
      </c>
      <c r="T70" s="390"/>
      <c r="U70" s="377"/>
      <c r="V70" s="378">
        <v>1992</v>
      </c>
      <c r="W70" s="377">
        <v>1990</v>
      </c>
      <c r="X70" s="378">
        <f aca="true" t="shared" si="51" ref="X70:X83">SUM(T70:W70)</f>
        <v>3982</v>
      </c>
      <c r="Y70" s="381" t="s">
        <v>43</v>
      </c>
    </row>
    <row r="71" spans="1:25" ht="19.5" customHeight="1">
      <c r="A71" s="375" t="s">
        <v>365</v>
      </c>
      <c r="B71" s="376">
        <v>561</v>
      </c>
      <c r="C71" s="377">
        <v>643</v>
      </c>
      <c r="D71" s="378">
        <v>0</v>
      </c>
      <c r="E71" s="377">
        <v>0</v>
      </c>
      <c r="F71" s="378">
        <f t="shared" si="46"/>
        <v>1204</v>
      </c>
      <c r="G71" s="379">
        <f t="shared" si="47"/>
        <v>0.001051582570630277</v>
      </c>
      <c r="H71" s="376">
        <v>344</v>
      </c>
      <c r="I71" s="377">
        <v>316</v>
      </c>
      <c r="J71" s="378"/>
      <c r="K71" s="377"/>
      <c r="L71" s="378">
        <f t="shared" si="48"/>
        <v>660</v>
      </c>
      <c r="M71" s="380">
        <f>IF(ISERROR(F71/L71-1),"         /0",(F71/L71-1))</f>
        <v>0.8242424242424242</v>
      </c>
      <c r="N71" s="376">
        <v>1488</v>
      </c>
      <c r="O71" s="377">
        <v>2131</v>
      </c>
      <c r="P71" s="378">
        <v>2</v>
      </c>
      <c r="Q71" s="377">
        <v>4</v>
      </c>
      <c r="R71" s="378">
        <f t="shared" si="49"/>
        <v>3625</v>
      </c>
      <c r="S71" s="379">
        <f t="shared" si="50"/>
        <v>0.0010323267791262102</v>
      </c>
      <c r="T71" s="390">
        <v>883</v>
      </c>
      <c r="U71" s="377">
        <v>769</v>
      </c>
      <c r="V71" s="378"/>
      <c r="W71" s="377"/>
      <c r="X71" s="378">
        <f t="shared" si="51"/>
        <v>1652</v>
      </c>
      <c r="Y71" s="381">
        <f aca="true" t="shared" si="52" ref="Y71:Y77">IF(ISERROR(R71/X71-1),"         /0",(R71/X71-1))</f>
        <v>1.194309927360775</v>
      </c>
    </row>
    <row r="72" spans="1:25" ht="19.5" customHeight="1">
      <c r="A72" s="375" t="s">
        <v>366</v>
      </c>
      <c r="B72" s="376">
        <v>598</v>
      </c>
      <c r="C72" s="377">
        <v>528</v>
      </c>
      <c r="D72" s="378">
        <v>0</v>
      </c>
      <c r="E72" s="377">
        <v>0</v>
      </c>
      <c r="F72" s="378">
        <f t="shared" si="46"/>
        <v>1126</v>
      </c>
      <c r="G72" s="379">
        <f t="shared" si="47"/>
        <v>0.0009834567894764883</v>
      </c>
      <c r="H72" s="376">
        <v>523</v>
      </c>
      <c r="I72" s="377">
        <v>580</v>
      </c>
      <c r="J72" s="378"/>
      <c r="K72" s="377"/>
      <c r="L72" s="378">
        <f t="shared" si="48"/>
        <v>1103</v>
      </c>
      <c r="M72" s="380">
        <f t="shared" si="3"/>
        <v>0.020852221214868516</v>
      </c>
      <c r="N72" s="376">
        <v>1643</v>
      </c>
      <c r="O72" s="377">
        <v>1498</v>
      </c>
      <c r="P72" s="378"/>
      <c r="Q72" s="377"/>
      <c r="R72" s="378">
        <f t="shared" si="49"/>
        <v>3141</v>
      </c>
      <c r="S72" s="379">
        <f t="shared" si="50"/>
        <v>0.00089449335537529</v>
      </c>
      <c r="T72" s="390">
        <v>1661</v>
      </c>
      <c r="U72" s="377">
        <v>1539</v>
      </c>
      <c r="V72" s="378"/>
      <c r="W72" s="377"/>
      <c r="X72" s="378">
        <f t="shared" si="51"/>
        <v>3200</v>
      </c>
      <c r="Y72" s="381">
        <f t="shared" si="52"/>
        <v>-0.018437499999999996</v>
      </c>
    </row>
    <row r="73" spans="1:25" ht="19.5" customHeight="1">
      <c r="A73" s="375" t="s">
        <v>367</v>
      </c>
      <c r="B73" s="376">
        <v>534</v>
      </c>
      <c r="C73" s="377">
        <v>546</v>
      </c>
      <c r="D73" s="378">
        <v>0</v>
      </c>
      <c r="E73" s="377">
        <v>0</v>
      </c>
      <c r="F73" s="378">
        <f t="shared" si="46"/>
        <v>1080</v>
      </c>
      <c r="G73" s="379">
        <f t="shared" si="47"/>
        <v>0.0009432800467447668</v>
      </c>
      <c r="H73" s="376">
        <v>683</v>
      </c>
      <c r="I73" s="377">
        <v>610</v>
      </c>
      <c r="J73" s="378"/>
      <c r="K73" s="377"/>
      <c r="L73" s="378">
        <f t="shared" si="48"/>
        <v>1293</v>
      </c>
      <c r="M73" s="380">
        <f t="shared" si="3"/>
        <v>-0.16473317865429238</v>
      </c>
      <c r="N73" s="376">
        <v>1199</v>
      </c>
      <c r="O73" s="377">
        <v>1147</v>
      </c>
      <c r="P73" s="378">
        <v>15</v>
      </c>
      <c r="Q73" s="377">
        <v>7</v>
      </c>
      <c r="R73" s="378">
        <f t="shared" si="49"/>
        <v>2368</v>
      </c>
      <c r="S73" s="379">
        <f t="shared" si="50"/>
        <v>0.0006743585690954112</v>
      </c>
      <c r="T73" s="390">
        <v>1726</v>
      </c>
      <c r="U73" s="377">
        <v>1809</v>
      </c>
      <c r="V73" s="378"/>
      <c r="W73" s="377"/>
      <c r="X73" s="378">
        <f t="shared" si="51"/>
        <v>3535</v>
      </c>
      <c r="Y73" s="381">
        <f t="shared" si="52"/>
        <v>-0.33012729844413014</v>
      </c>
    </row>
    <row r="74" spans="1:25" ht="19.5" customHeight="1">
      <c r="A74" s="375" t="s">
        <v>368</v>
      </c>
      <c r="B74" s="376">
        <v>524</v>
      </c>
      <c r="C74" s="377">
        <v>536</v>
      </c>
      <c r="D74" s="378">
        <v>0</v>
      </c>
      <c r="E74" s="377">
        <v>0</v>
      </c>
      <c r="F74" s="378">
        <f t="shared" si="46"/>
        <v>1060</v>
      </c>
      <c r="G74" s="379">
        <f t="shared" si="47"/>
        <v>0.0009258118977309748</v>
      </c>
      <c r="H74" s="376"/>
      <c r="I74" s="377"/>
      <c r="J74" s="378">
        <v>535</v>
      </c>
      <c r="K74" s="377">
        <v>531</v>
      </c>
      <c r="L74" s="378">
        <f t="shared" si="48"/>
        <v>1066</v>
      </c>
      <c r="M74" s="380">
        <f>IF(ISERROR(F74/L74-1),"         /0",(F74/L74-1))</f>
        <v>-0.0056285178236398226</v>
      </c>
      <c r="N74" s="376">
        <v>2426</v>
      </c>
      <c r="O74" s="377">
        <v>2607</v>
      </c>
      <c r="P74" s="378">
        <v>494</v>
      </c>
      <c r="Q74" s="377">
        <v>648</v>
      </c>
      <c r="R74" s="378">
        <f t="shared" si="49"/>
        <v>6175</v>
      </c>
      <c r="S74" s="379">
        <f t="shared" si="50"/>
        <v>0.0017585152720287856</v>
      </c>
      <c r="T74" s="390"/>
      <c r="U74" s="377"/>
      <c r="V74" s="378">
        <v>1830</v>
      </c>
      <c r="W74" s="377">
        <v>1688</v>
      </c>
      <c r="X74" s="378">
        <f t="shared" si="51"/>
        <v>3518</v>
      </c>
      <c r="Y74" s="381">
        <f t="shared" si="52"/>
        <v>0.7552586696986925</v>
      </c>
    </row>
    <row r="75" spans="1:25" ht="19.5" customHeight="1">
      <c r="A75" s="375" t="s">
        <v>369</v>
      </c>
      <c r="B75" s="376">
        <v>476</v>
      </c>
      <c r="C75" s="377">
        <v>452</v>
      </c>
      <c r="D75" s="378">
        <v>0</v>
      </c>
      <c r="E75" s="377">
        <v>0</v>
      </c>
      <c r="F75" s="378">
        <f t="shared" si="46"/>
        <v>928</v>
      </c>
      <c r="G75" s="379">
        <f t="shared" si="47"/>
        <v>0.0008105221142399477</v>
      </c>
      <c r="H75" s="376"/>
      <c r="I75" s="377"/>
      <c r="J75" s="378">
        <v>644</v>
      </c>
      <c r="K75" s="377">
        <v>644</v>
      </c>
      <c r="L75" s="378">
        <f t="shared" si="48"/>
        <v>1288</v>
      </c>
      <c r="M75" s="380">
        <f>IF(ISERROR(F75/L75-1),"         /0",(F75/L75-1))</f>
        <v>-0.2795031055900621</v>
      </c>
      <c r="N75" s="376">
        <v>3543</v>
      </c>
      <c r="O75" s="377">
        <v>3857</v>
      </c>
      <c r="P75" s="378">
        <v>451</v>
      </c>
      <c r="Q75" s="377">
        <v>688</v>
      </c>
      <c r="R75" s="378">
        <f t="shared" si="49"/>
        <v>8539</v>
      </c>
      <c r="S75" s="379">
        <f t="shared" si="50"/>
        <v>0.0024317347219196435</v>
      </c>
      <c r="T75" s="390"/>
      <c r="U75" s="377"/>
      <c r="V75" s="378">
        <v>2541</v>
      </c>
      <c r="W75" s="377">
        <v>2471</v>
      </c>
      <c r="X75" s="378">
        <f t="shared" si="51"/>
        <v>5012</v>
      </c>
      <c r="Y75" s="381">
        <f t="shared" si="52"/>
        <v>0.7037110933758979</v>
      </c>
    </row>
    <row r="76" spans="1:25" ht="19.5" customHeight="1">
      <c r="A76" s="375" t="s">
        <v>370</v>
      </c>
      <c r="B76" s="376">
        <v>425</v>
      </c>
      <c r="C76" s="377">
        <v>385</v>
      </c>
      <c r="D76" s="378">
        <v>0</v>
      </c>
      <c r="E76" s="377">
        <v>0</v>
      </c>
      <c r="F76" s="378">
        <f t="shared" si="46"/>
        <v>810</v>
      </c>
      <c r="G76" s="379">
        <f t="shared" si="47"/>
        <v>0.0007074600350585751</v>
      </c>
      <c r="H76" s="376">
        <v>405</v>
      </c>
      <c r="I76" s="377">
        <v>392</v>
      </c>
      <c r="J76" s="378"/>
      <c r="K76" s="377"/>
      <c r="L76" s="378">
        <f t="shared" si="48"/>
        <v>797</v>
      </c>
      <c r="M76" s="380">
        <f t="shared" si="3"/>
        <v>0.016311166875784266</v>
      </c>
      <c r="N76" s="376">
        <v>1439</v>
      </c>
      <c r="O76" s="377">
        <v>1387</v>
      </c>
      <c r="P76" s="378"/>
      <c r="Q76" s="377"/>
      <c r="R76" s="378">
        <f t="shared" si="49"/>
        <v>2826</v>
      </c>
      <c r="S76" s="379">
        <f t="shared" si="50"/>
        <v>0.0008047877180167365</v>
      </c>
      <c r="T76" s="390">
        <v>1496</v>
      </c>
      <c r="U76" s="377">
        <v>1489</v>
      </c>
      <c r="V76" s="378"/>
      <c r="W76" s="377"/>
      <c r="X76" s="378">
        <f t="shared" si="51"/>
        <v>2985</v>
      </c>
      <c r="Y76" s="381">
        <f t="shared" si="52"/>
        <v>-0.05326633165829142</v>
      </c>
    </row>
    <row r="77" spans="1:25" ht="19.5" customHeight="1">
      <c r="A77" s="375" t="s">
        <v>371</v>
      </c>
      <c r="B77" s="376">
        <v>492</v>
      </c>
      <c r="C77" s="377">
        <v>303</v>
      </c>
      <c r="D77" s="378">
        <v>0</v>
      </c>
      <c r="E77" s="377">
        <v>0</v>
      </c>
      <c r="F77" s="378">
        <f t="shared" si="46"/>
        <v>795</v>
      </c>
      <c r="G77" s="379">
        <f t="shared" si="47"/>
        <v>0.0006943589232982311</v>
      </c>
      <c r="H77" s="376">
        <v>1645</v>
      </c>
      <c r="I77" s="377">
        <v>1596</v>
      </c>
      <c r="J77" s="378"/>
      <c r="K77" s="377">
        <v>0</v>
      </c>
      <c r="L77" s="378">
        <f t="shared" si="48"/>
        <v>3241</v>
      </c>
      <c r="M77" s="380">
        <f t="shared" si="3"/>
        <v>-0.7547053378586857</v>
      </c>
      <c r="N77" s="376">
        <v>3318</v>
      </c>
      <c r="O77" s="377">
        <v>2835</v>
      </c>
      <c r="P77" s="378">
        <v>45</v>
      </c>
      <c r="Q77" s="377">
        <v>160</v>
      </c>
      <c r="R77" s="378">
        <f t="shared" si="49"/>
        <v>6358</v>
      </c>
      <c r="S77" s="379">
        <f t="shared" si="50"/>
        <v>0.001810629975637088</v>
      </c>
      <c r="T77" s="390">
        <v>4986</v>
      </c>
      <c r="U77" s="377">
        <v>5207</v>
      </c>
      <c r="V77" s="378">
        <v>11</v>
      </c>
      <c r="W77" s="377">
        <v>0</v>
      </c>
      <c r="X77" s="378">
        <f t="shared" si="51"/>
        <v>10204</v>
      </c>
      <c r="Y77" s="381">
        <f t="shared" si="52"/>
        <v>-0.3769110152881223</v>
      </c>
    </row>
    <row r="78" spans="1:25" ht="19.5" customHeight="1">
      <c r="A78" s="375" t="s">
        <v>372</v>
      </c>
      <c r="B78" s="376">
        <v>313</v>
      </c>
      <c r="C78" s="377">
        <v>285</v>
      </c>
      <c r="D78" s="378">
        <v>0</v>
      </c>
      <c r="E78" s="377">
        <v>0</v>
      </c>
      <c r="F78" s="378">
        <f t="shared" si="46"/>
        <v>598</v>
      </c>
      <c r="G78" s="379">
        <f t="shared" si="47"/>
        <v>0.0005222976555123801</v>
      </c>
      <c r="H78" s="376">
        <v>530</v>
      </c>
      <c r="I78" s="377">
        <v>420</v>
      </c>
      <c r="J78" s="378"/>
      <c r="K78" s="377"/>
      <c r="L78" s="378">
        <f t="shared" si="48"/>
        <v>950</v>
      </c>
      <c r="M78" s="380" t="s">
        <v>43</v>
      </c>
      <c r="N78" s="376">
        <v>890</v>
      </c>
      <c r="O78" s="377">
        <v>845</v>
      </c>
      <c r="P78" s="378"/>
      <c r="Q78" s="377"/>
      <c r="R78" s="378">
        <f t="shared" si="49"/>
        <v>1735</v>
      </c>
      <c r="S78" s="379">
        <f t="shared" si="50"/>
        <v>0.0004940929549748895</v>
      </c>
      <c r="T78" s="390">
        <v>2367</v>
      </c>
      <c r="U78" s="377">
        <v>2421</v>
      </c>
      <c r="V78" s="378">
        <v>8</v>
      </c>
      <c r="W78" s="377"/>
      <c r="X78" s="378">
        <f t="shared" si="51"/>
        <v>4796</v>
      </c>
      <c r="Y78" s="381" t="s">
        <v>43</v>
      </c>
    </row>
    <row r="79" spans="1:25" ht="19.5" customHeight="1" thickBot="1">
      <c r="A79" s="382" t="s">
        <v>288</v>
      </c>
      <c r="B79" s="383">
        <v>23303</v>
      </c>
      <c r="C79" s="384">
        <v>23987</v>
      </c>
      <c r="D79" s="385">
        <v>178</v>
      </c>
      <c r="E79" s="384">
        <v>234</v>
      </c>
      <c r="F79" s="385">
        <f t="shared" si="46"/>
        <v>47702</v>
      </c>
      <c r="G79" s="386">
        <f t="shared" si="47"/>
        <v>0.04166328221279524</v>
      </c>
      <c r="H79" s="383">
        <v>20655</v>
      </c>
      <c r="I79" s="384">
        <v>21815</v>
      </c>
      <c r="J79" s="385">
        <v>70</v>
      </c>
      <c r="K79" s="384">
        <v>32</v>
      </c>
      <c r="L79" s="385">
        <f t="shared" si="48"/>
        <v>42572</v>
      </c>
      <c r="M79" s="387">
        <f>IF(ISERROR(F79/L79-1),"         /0",(F79/L79-1))</f>
        <v>0.12050173823170152</v>
      </c>
      <c r="N79" s="383">
        <v>73074</v>
      </c>
      <c r="O79" s="384">
        <v>69315</v>
      </c>
      <c r="P79" s="385">
        <v>488</v>
      </c>
      <c r="Q79" s="384">
        <v>450</v>
      </c>
      <c r="R79" s="385">
        <f t="shared" si="49"/>
        <v>143327</v>
      </c>
      <c r="S79" s="386">
        <f t="shared" si="50"/>
        <v>0.04081663455774409</v>
      </c>
      <c r="T79" s="391">
        <v>62036</v>
      </c>
      <c r="U79" s="384">
        <v>65243</v>
      </c>
      <c r="V79" s="385">
        <v>831</v>
      </c>
      <c r="W79" s="384">
        <v>1017</v>
      </c>
      <c r="X79" s="385">
        <f t="shared" si="51"/>
        <v>129127</v>
      </c>
      <c r="Y79" s="388">
        <f>IF(ISERROR(R79/X79-1),"         /0",(R79/X79-1))</f>
        <v>0.10996925507446154</v>
      </c>
    </row>
    <row r="80" spans="1:25" s="428" customFormat="1" ht="19.5" customHeight="1">
      <c r="A80" s="421" t="s">
        <v>51</v>
      </c>
      <c r="B80" s="422">
        <f>SUM(B81:B98)</f>
        <v>84115</v>
      </c>
      <c r="C80" s="423">
        <f>SUM(C81:C98)</f>
        <v>62428</v>
      </c>
      <c r="D80" s="424">
        <f>SUM(D81:D98)</f>
        <v>439</v>
      </c>
      <c r="E80" s="423">
        <f>SUM(E81:E98)</f>
        <v>0</v>
      </c>
      <c r="F80" s="424">
        <f t="shared" si="46"/>
        <v>146982</v>
      </c>
      <c r="G80" s="425">
        <f t="shared" si="47"/>
        <v>0.1283751739172586</v>
      </c>
      <c r="H80" s="422">
        <f>SUM(H81:H98)</f>
        <v>81008</v>
      </c>
      <c r="I80" s="423">
        <f>SUM(I81:I98)</f>
        <v>68131</v>
      </c>
      <c r="J80" s="424">
        <f>SUM(J81:J98)</f>
        <v>55</v>
      </c>
      <c r="K80" s="423">
        <f>SUM(K81:K98)</f>
        <v>0</v>
      </c>
      <c r="L80" s="424">
        <f t="shared" si="48"/>
        <v>149194</v>
      </c>
      <c r="M80" s="426">
        <f>IF(ISERROR(F80/L80-1),"         /0",(F80/L80-1))</f>
        <v>-0.014826333498666133</v>
      </c>
      <c r="N80" s="422">
        <f>SUM(N81:N98)</f>
        <v>247087</v>
      </c>
      <c r="O80" s="423">
        <f>SUM(O81:O98)</f>
        <v>223449</v>
      </c>
      <c r="P80" s="424">
        <f>SUM(P81:P98)</f>
        <v>581</v>
      </c>
      <c r="Q80" s="423">
        <f>SUM(Q81:Q98)</f>
        <v>143</v>
      </c>
      <c r="R80" s="424">
        <f t="shared" si="49"/>
        <v>471260</v>
      </c>
      <c r="S80" s="425">
        <f t="shared" si="50"/>
        <v>0.1342053290844187</v>
      </c>
      <c r="T80" s="422">
        <f>SUM(T81:T98)</f>
        <v>223642</v>
      </c>
      <c r="U80" s="423">
        <f>SUM(U81:U98)</f>
        <v>208568</v>
      </c>
      <c r="V80" s="424">
        <f>SUM(V81:V98)</f>
        <v>322</v>
      </c>
      <c r="W80" s="423">
        <f>SUM(W81:W98)</f>
        <v>71</v>
      </c>
      <c r="X80" s="424">
        <f t="shared" si="51"/>
        <v>432603</v>
      </c>
      <c r="Y80" s="427">
        <f>IF(ISERROR(R80/X80-1),"         /0",(R80/X80-1))</f>
        <v>0.0893590659334309</v>
      </c>
    </row>
    <row r="81" spans="1:25" ht="19.5" customHeight="1">
      <c r="A81" s="368" t="s">
        <v>373</v>
      </c>
      <c r="B81" s="369">
        <v>19526</v>
      </c>
      <c r="C81" s="370">
        <v>16079</v>
      </c>
      <c r="D81" s="371">
        <v>116</v>
      </c>
      <c r="E81" s="370">
        <v>0</v>
      </c>
      <c r="F81" s="371">
        <f t="shared" si="46"/>
        <v>35721</v>
      </c>
      <c r="G81" s="372">
        <f t="shared" si="47"/>
        <v>0.031198987546083162</v>
      </c>
      <c r="H81" s="369">
        <v>21534</v>
      </c>
      <c r="I81" s="370">
        <v>18276</v>
      </c>
      <c r="J81" s="371">
        <v>31</v>
      </c>
      <c r="K81" s="370">
        <v>0</v>
      </c>
      <c r="L81" s="371">
        <f t="shared" si="48"/>
        <v>39841</v>
      </c>
      <c r="M81" s="373">
        <f>IF(ISERROR(F81/L81-1),"         /0",(F81/L81-1))</f>
        <v>-0.10341105895936342</v>
      </c>
      <c r="N81" s="369">
        <v>55674</v>
      </c>
      <c r="O81" s="370">
        <v>55078</v>
      </c>
      <c r="P81" s="371">
        <v>122</v>
      </c>
      <c r="Q81" s="370">
        <v>0</v>
      </c>
      <c r="R81" s="371">
        <f t="shared" si="49"/>
        <v>110874</v>
      </c>
      <c r="S81" s="372">
        <f t="shared" si="50"/>
        <v>0.03157467567140398</v>
      </c>
      <c r="T81" s="369">
        <v>55086</v>
      </c>
      <c r="U81" s="370">
        <v>56833</v>
      </c>
      <c r="V81" s="371">
        <v>125</v>
      </c>
      <c r="W81" s="370">
        <v>0</v>
      </c>
      <c r="X81" s="371">
        <f t="shared" si="51"/>
        <v>112044</v>
      </c>
      <c r="Y81" s="374">
        <f>IF(ISERROR(R81/X81-1),"         /0",(R81/X81-1))</f>
        <v>-0.010442326228981447</v>
      </c>
    </row>
    <row r="82" spans="1:25" ht="19.5" customHeight="1">
      <c r="A82" s="375" t="s">
        <v>374</v>
      </c>
      <c r="B82" s="376">
        <v>6027</v>
      </c>
      <c r="C82" s="377">
        <v>4446</v>
      </c>
      <c r="D82" s="378">
        <v>6</v>
      </c>
      <c r="E82" s="377">
        <v>0</v>
      </c>
      <c r="F82" s="378">
        <f t="shared" si="46"/>
        <v>10479</v>
      </c>
      <c r="G82" s="379">
        <f t="shared" si="47"/>
        <v>0.009152436675776306</v>
      </c>
      <c r="H82" s="376">
        <v>9280</v>
      </c>
      <c r="I82" s="377">
        <v>5881</v>
      </c>
      <c r="J82" s="378">
        <v>6</v>
      </c>
      <c r="K82" s="377"/>
      <c r="L82" s="378">
        <f t="shared" si="48"/>
        <v>15167</v>
      </c>
      <c r="M82" s="380">
        <f>IF(ISERROR(F82/L82-1),"         /0",(F82/L82-1))</f>
        <v>-0.30909210786576125</v>
      </c>
      <c r="N82" s="376">
        <v>20459</v>
      </c>
      <c r="O82" s="377">
        <v>15849</v>
      </c>
      <c r="P82" s="378">
        <v>14</v>
      </c>
      <c r="Q82" s="377"/>
      <c r="R82" s="378">
        <f t="shared" si="49"/>
        <v>36322</v>
      </c>
      <c r="S82" s="379">
        <f t="shared" si="50"/>
        <v>0.010343771936944057</v>
      </c>
      <c r="T82" s="376">
        <v>26801</v>
      </c>
      <c r="U82" s="377">
        <v>18538</v>
      </c>
      <c r="V82" s="378">
        <v>6</v>
      </c>
      <c r="W82" s="377"/>
      <c r="X82" s="378">
        <f t="shared" si="51"/>
        <v>45345</v>
      </c>
      <c r="Y82" s="381">
        <f>IF(ISERROR(R82/X82-1),"         /0",(R82/X82-1))</f>
        <v>-0.1989855551880031</v>
      </c>
    </row>
    <row r="83" spans="1:25" ht="19.5" customHeight="1">
      <c r="A83" s="375" t="s">
        <v>375</v>
      </c>
      <c r="B83" s="376">
        <v>5194</v>
      </c>
      <c r="C83" s="377">
        <v>3309</v>
      </c>
      <c r="D83" s="378">
        <v>3</v>
      </c>
      <c r="E83" s="377">
        <v>0</v>
      </c>
      <c r="F83" s="378">
        <f t="shared" si="46"/>
        <v>8506</v>
      </c>
      <c r="G83" s="379">
        <f t="shared" si="47"/>
        <v>0.007429203775565728</v>
      </c>
      <c r="H83" s="376">
        <v>6624</v>
      </c>
      <c r="I83" s="377">
        <v>4343</v>
      </c>
      <c r="J83" s="378"/>
      <c r="K83" s="377"/>
      <c r="L83" s="378">
        <f t="shared" si="48"/>
        <v>10967</v>
      </c>
      <c r="M83" s="380">
        <f>IF(ISERROR(F83/L83-1),"         /0",(F83/L83-1))</f>
        <v>-0.22440047414972186</v>
      </c>
      <c r="N83" s="376">
        <v>14289</v>
      </c>
      <c r="O83" s="377">
        <v>12285</v>
      </c>
      <c r="P83" s="378">
        <v>35</v>
      </c>
      <c r="Q83" s="377">
        <v>0</v>
      </c>
      <c r="R83" s="378">
        <f t="shared" si="49"/>
        <v>26609</v>
      </c>
      <c r="S83" s="379">
        <f t="shared" si="50"/>
        <v>0.00757770572848809</v>
      </c>
      <c r="T83" s="376">
        <v>17081</v>
      </c>
      <c r="U83" s="377">
        <v>13479</v>
      </c>
      <c r="V83" s="378"/>
      <c r="W83" s="377">
        <v>0</v>
      </c>
      <c r="X83" s="378">
        <f t="shared" si="51"/>
        <v>30560</v>
      </c>
      <c r="Y83" s="381">
        <f>IF(ISERROR(R83/X83-1),"         /0",(R83/X83-1))</f>
        <v>-0.1292866492146597</v>
      </c>
    </row>
    <row r="84" spans="1:25" ht="19.5" customHeight="1">
      <c r="A84" s="375" t="s">
        <v>376</v>
      </c>
      <c r="B84" s="376">
        <v>3948</v>
      </c>
      <c r="C84" s="377">
        <v>4255</v>
      </c>
      <c r="D84" s="378">
        <v>195</v>
      </c>
      <c r="E84" s="377">
        <v>0</v>
      </c>
      <c r="F84" s="378">
        <f aca="true" t="shared" si="53" ref="F84:F89">SUM(B84:E84)</f>
        <v>8398</v>
      </c>
      <c r="G84" s="379">
        <f aca="true" t="shared" si="54" ref="G84:G89">F84/$F$9</f>
        <v>0.007334875770891251</v>
      </c>
      <c r="H84" s="376">
        <v>4156</v>
      </c>
      <c r="I84" s="377">
        <v>5326</v>
      </c>
      <c r="J84" s="378">
        <v>8</v>
      </c>
      <c r="K84" s="377">
        <v>0</v>
      </c>
      <c r="L84" s="378">
        <f aca="true" t="shared" si="55" ref="L84:L89">SUM(H84:K84)</f>
        <v>9490</v>
      </c>
      <c r="M84" s="380">
        <f aca="true" t="shared" si="56" ref="M84:M89">IF(ISERROR(F84/L84-1),"         /0",(F84/L84-1))</f>
        <v>-0.1150684931506849</v>
      </c>
      <c r="N84" s="376">
        <v>11719</v>
      </c>
      <c r="O84" s="377">
        <v>14745</v>
      </c>
      <c r="P84" s="378">
        <v>204</v>
      </c>
      <c r="Q84" s="377">
        <v>103</v>
      </c>
      <c r="R84" s="378">
        <f aca="true" t="shared" si="57" ref="R84:R89">SUM(N84:Q84)</f>
        <v>26771</v>
      </c>
      <c r="S84" s="379">
        <f aca="true" t="shared" si="58" ref="S84:S89">R84/$R$9</f>
        <v>0.007623840056272489</v>
      </c>
      <c r="T84" s="376">
        <v>10770</v>
      </c>
      <c r="U84" s="377">
        <v>15020</v>
      </c>
      <c r="V84" s="378">
        <v>128</v>
      </c>
      <c r="W84" s="377">
        <v>0</v>
      </c>
      <c r="X84" s="378">
        <f aca="true" t="shared" si="59" ref="X84:X89">SUM(T84:W84)</f>
        <v>25918</v>
      </c>
      <c r="Y84" s="381">
        <f aca="true" t="shared" si="60" ref="Y84:Y89">IF(ISERROR(R84/X84-1),"         /0",(R84/X84-1))</f>
        <v>0.03291149008411143</v>
      </c>
    </row>
    <row r="85" spans="1:25" ht="19.5" customHeight="1">
      <c r="A85" s="375" t="s">
        <v>377</v>
      </c>
      <c r="B85" s="376">
        <v>4284</v>
      </c>
      <c r="C85" s="377">
        <v>3345</v>
      </c>
      <c r="D85" s="378">
        <v>0</v>
      </c>
      <c r="E85" s="377">
        <v>0</v>
      </c>
      <c r="F85" s="378">
        <f t="shared" si="53"/>
        <v>7629</v>
      </c>
      <c r="G85" s="379">
        <f t="shared" si="54"/>
        <v>0.00666322544131095</v>
      </c>
      <c r="H85" s="376">
        <v>3611</v>
      </c>
      <c r="I85" s="377">
        <v>3724</v>
      </c>
      <c r="J85" s="378"/>
      <c r="K85" s="377">
        <v>0</v>
      </c>
      <c r="L85" s="378">
        <f t="shared" si="55"/>
        <v>7335</v>
      </c>
      <c r="M85" s="380">
        <f t="shared" si="56"/>
        <v>0.04008179959100211</v>
      </c>
      <c r="N85" s="376">
        <v>10313</v>
      </c>
      <c r="O85" s="377">
        <v>10421</v>
      </c>
      <c r="P85" s="378"/>
      <c r="Q85" s="377"/>
      <c r="R85" s="378">
        <f t="shared" si="57"/>
        <v>20734</v>
      </c>
      <c r="S85" s="379">
        <f t="shared" si="58"/>
        <v>0.005904624396800784</v>
      </c>
      <c r="T85" s="376">
        <v>9328</v>
      </c>
      <c r="U85" s="377">
        <v>10222</v>
      </c>
      <c r="V85" s="378"/>
      <c r="W85" s="377">
        <v>0</v>
      </c>
      <c r="X85" s="378">
        <f t="shared" si="59"/>
        <v>19550</v>
      </c>
      <c r="Y85" s="381">
        <f t="shared" si="60"/>
        <v>0.060562659846547406</v>
      </c>
    </row>
    <row r="86" spans="1:25" ht="19.5" customHeight="1">
      <c r="A86" s="375" t="s">
        <v>378</v>
      </c>
      <c r="B86" s="376">
        <v>4237</v>
      </c>
      <c r="C86" s="377">
        <v>3241</v>
      </c>
      <c r="D86" s="378">
        <v>0</v>
      </c>
      <c r="E86" s="377">
        <v>0</v>
      </c>
      <c r="F86" s="378">
        <f t="shared" si="53"/>
        <v>7478</v>
      </c>
      <c r="G86" s="379">
        <f t="shared" si="54"/>
        <v>0.0065313409162568205</v>
      </c>
      <c r="H86" s="376">
        <v>4191</v>
      </c>
      <c r="I86" s="377">
        <v>3535</v>
      </c>
      <c r="J86" s="378"/>
      <c r="K86" s="377"/>
      <c r="L86" s="378">
        <f t="shared" si="55"/>
        <v>7726</v>
      </c>
      <c r="M86" s="380">
        <f t="shared" si="56"/>
        <v>-0.032099404607817794</v>
      </c>
      <c r="N86" s="376">
        <v>12016</v>
      </c>
      <c r="O86" s="377">
        <v>11336</v>
      </c>
      <c r="P86" s="378"/>
      <c r="Q86" s="377"/>
      <c r="R86" s="378">
        <f t="shared" si="57"/>
        <v>23352</v>
      </c>
      <c r="S86" s="379">
        <f t="shared" si="58"/>
        <v>0.006650177916180761</v>
      </c>
      <c r="T86" s="376">
        <v>10648</v>
      </c>
      <c r="U86" s="377">
        <v>11570</v>
      </c>
      <c r="V86" s="378"/>
      <c r="W86" s="377"/>
      <c r="X86" s="378">
        <f t="shared" si="59"/>
        <v>22218</v>
      </c>
      <c r="Y86" s="381">
        <f t="shared" si="60"/>
        <v>0.051039697542533125</v>
      </c>
    </row>
    <row r="87" spans="1:25" ht="19.5" customHeight="1">
      <c r="A87" s="375" t="s">
        <v>379</v>
      </c>
      <c r="B87" s="376">
        <v>3401</v>
      </c>
      <c r="C87" s="377">
        <v>3663</v>
      </c>
      <c r="D87" s="378">
        <v>59</v>
      </c>
      <c r="E87" s="377">
        <v>0</v>
      </c>
      <c r="F87" s="378">
        <f t="shared" si="53"/>
        <v>7123</v>
      </c>
      <c r="G87" s="379">
        <f t="shared" si="54"/>
        <v>0.006221281271262012</v>
      </c>
      <c r="H87" s="376">
        <v>3610</v>
      </c>
      <c r="I87" s="377">
        <v>4941</v>
      </c>
      <c r="J87" s="378">
        <v>3</v>
      </c>
      <c r="K87" s="377">
        <v>0</v>
      </c>
      <c r="L87" s="378">
        <f t="shared" si="55"/>
        <v>8554</v>
      </c>
      <c r="M87" s="380">
        <f t="shared" si="56"/>
        <v>-0.16729015665185876</v>
      </c>
      <c r="N87" s="376">
        <v>11258</v>
      </c>
      <c r="O87" s="377">
        <v>12551</v>
      </c>
      <c r="P87" s="378">
        <v>66</v>
      </c>
      <c r="Q87" s="377">
        <v>0</v>
      </c>
      <c r="R87" s="378">
        <f t="shared" si="57"/>
        <v>23875</v>
      </c>
      <c r="S87" s="379">
        <f t="shared" si="58"/>
        <v>0.0067991177521760735</v>
      </c>
      <c r="T87" s="376">
        <v>10413</v>
      </c>
      <c r="U87" s="377">
        <v>13750</v>
      </c>
      <c r="V87" s="378">
        <v>37</v>
      </c>
      <c r="W87" s="377">
        <v>0</v>
      </c>
      <c r="X87" s="378">
        <f t="shared" si="59"/>
        <v>24200</v>
      </c>
      <c r="Y87" s="381">
        <f t="shared" si="60"/>
        <v>-0.013429752066115741</v>
      </c>
    </row>
    <row r="88" spans="1:25" ht="19.5" customHeight="1">
      <c r="A88" s="375" t="s">
        <v>380</v>
      </c>
      <c r="B88" s="376">
        <v>3127</v>
      </c>
      <c r="C88" s="377">
        <v>2760</v>
      </c>
      <c r="D88" s="378">
        <v>30</v>
      </c>
      <c r="E88" s="377">
        <v>0</v>
      </c>
      <c r="F88" s="378">
        <f t="shared" si="53"/>
        <v>5917</v>
      </c>
      <c r="G88" s="379">
        <f t="shared" si="54"/>
        <v>0.005167951885730357</v>
      </c>
      <c r="H88" s="376">
        <v>736</v>
      </c>
      <c r="I88" s="377">
        <v>749</v>
      </c>
      <c r="J88" s="378"/>
      <c r="K88" s="377"/>
      <c r="L88" s="378">
        <f t="shared" si="55"/>
        <v>1485</v>
      </c>
      <c r="M88" s="380">
        <f t="shared" si="56"/>
        <v>2.9845117845117843</v>
      </c>
      <c r="N88" s="376">
        <v>8438</v>
      </c>
      <c r="O88" s="377">
        <v>9989</v>
      </c>
      <c r="P88" s="378">
        <v>34</v>
      </c>
      <c r="Q88" s="377">
        <v>0</v>
      </c>
      <c r="R88" s="378">
        <f t="shared" si="57"/>
        <v>18461</v>
      </c>
      <c r="S88" s="379">
        <f t="shared" si="58"/>
        <v>0.005257319908813508</v>
      </c>
      <c r="T88" s="376">
        <v>2129</v>
      </c>
      <c r="U88" s="377">
        <v>2097</v>
      </c>
      <c r="V88" s="378"/>
      <c r="W88" s="377"/>
      <c r="X88" s="378">
        <f t="shared" si="59"/>
        <v>4226</v>
      </c>
      <c r="Y88" s="381">
        <f t="shared" si="60"/>
        <v>3.3684335068622815</v>
      </c>
    </row>
    <row r="89" spans="1:25" ht="19.5" customHeight="1">
      <c r="A89" s="375" t="s">
        <v>381</v>
      </c>
      <c r="B89" s="376">
        <v>2271</v>
      </c>
      <c r="C89" s="377">
        <v>3372</v>
      </c>
      <c r="D89" s="378">
        <v>0</v>
      </c>
      <c r="E89" s="377">
        <v>0</v>
      </c>
      <c r="F89" s="378">
        <f t="shared" si="53"/>
        <v>5643</v>
      </c>
      <c r="G89" s="379">
        <f t="shared" si="54"/>
        <v>0.0049286382442414066</v>
      </c>
      <c r="H89" s="376">
        <v>1839</v>
      </c>
      <c r="I89" s="377">
        <v>2076</v>
      </c>
      <c r="J89" s="378">
        <v>0</v>
      </c>
      <c r="K89" s="377"/>
      <c r="L89" s="378">
        <f t="shared" si="55"/>
        <v>3915</v>
      </c>
      <c r="M89" s="380">
        <f t="shared" si="56"/>
        <v>0.4413793103448276</v>
      </c>
      <c r="N89" s="376">
        <v>7405</v>
      </c>
      <c r="O89" s="377">
        <v>10585</v>
      </c>
      <c r="P89" s="378"/>
      <c r="Q89" s="377"/>
      <c r="R89" s="378">
        <f t="shared" si="57"/>
        <v>17990</v>
      </c>
      <c r="S89" s="379">
        <f t="shared" si="58"/>
        <v>0.005123188622477385</v>
      </c>
      <c r="T89" s="376">
        <v>5251</v>
      </c>
      <c r="U89" s="377">
        <v>6431</v>
      </c>
      <c r="V89" s="378">
        <v>0</v>
      </c>
      <c r="W89" s="377"/>
      <c r="X89" s="378">
        <f t="shared" si="59"/>
        <v>11682</v>
      </c>
      <c r="Y89" s="381">
        <f t="shared" si="60"/>
        <v>0.5399760315014552</v>
      </c>
    </row>
    <row r="90" spans="1:25" ht="19.5" customHeight="1">
      <c r="A90" s="375" t="s">
        <v>382</v>
      </c>
      <c r="B90" s="376">
        <v>1235</v>
      </c>
      <c r="C90" s="377">
        <v>1815</v>
      </c>
      <c r="D90" s="378">
        <v>0</v>
      </c>
      <c r="E90" s="377">
        <v>0</v>
      </c>
      <c r="F90" s="378">
        <f aca="true" t="shared" si="61" ref="F90:F96">SUM(B90:E90)</f>
        <v>3050</v>
      </c>
      <c r="G90" s="379">
        <f aca="true" t="shared" si="62" ref="G90:G96">F90/$F$9</f>
        <v>0.0026638927246032764</v>
      </c>
      <c r="H90" s="376">
        <v>1026</v>
      </c>
      <c r="I90" s="377">
        <v>1196</v>
      </c>
      <c r="J90" s="378"/>
      <c r="K90" s="377"/>
      <c r="L90" s="378">
        <f aca="true" t="shared" si="63" ref="L90:L96">SUM(H90:K90)</f>
        <v>2222</v>
      </c>
      <c r="M90" s="380">
        <f aca="true" t="shared" si="64" ref="M90:M96">IF(ISERROR(F90/L90-1),"         /0",(F90/L90-1))</f>
        <v>0.3726372637263726</v>
      </c>
      <c r="N90" s="376">
        <v>3595</v>
      </c>
      <c r="O90" s="377">
        <v>4349</v>
      </c>
      <c r="P90" s="378"/>
      <c r="Q90" s="377"/>
      <c r="R90" s="378">
        <f aca="true" t="shared" si="65" ref="R90:R96">SUM(N90:Q90)</f>
        <v>7944</v>
      </c>
      <c r="S90" s="379">
        <f aca="true" t="shared" si="66" ref="S90:S96">R90/$R$9</f>
        <v>0.002262290740242376</v>
      </c>
      <c r="T90" s="376">
        <v>1965</v>
      </c>
      <c r="U90" s="377">
        <v>2360</v>
      </c>
      <c r="V90" s="378"/>
      <c r="W90" s="377"/>
      <c r="X90" s="378">
        <f aca="true" t="shared" si="67" ref="X90:X96">SUM(T90:W90)</f>
        <v>4325</v>
      </c>
      <c r="Y90" s="381">
        <f aca="true" t="shared" si="68" ref="Y90:Y96">IF(ISERROR(R90/X90-1),"         /0",(R90/X90-1))</f>
        <v>0.8367630057803468</v>
      </c>
    </row>
    <row r="91" spans="1:25" ht="19.5" customHeight="1">
      <c r="A91" s="375" t="s">
        <v>383</v>
      </c>
      <c r="B91" s="376">
        <v>1902</v>
      </c>
      <c r="C91" s="377">
        <v>1131</v>
      </c>
      <c r="D91" s="378">
        <v>3</v>
      </c>
      <c r="E91" s="377">
        <v>0</v>
      </c>
      <c r="F91" s="378">
        <f t="shared" si="61"/>
        <v>3036</v>
      </c>
      <c r="G91" s="379">
        <f t="shared" si="62"/>
        <v>0.002651665020293622</v>
      </c>
      <c r="H91" s="376">
        <v>1275</v>
      </c>
      <c r="I91" s="377">
        <v>922</v>
      </c>
      <c r="J91" s="378"/>
      <c r="K91" s="377">
        <v>0</v>
      </c>
      <c r="L91" s="378">
        <f t="shared" si="63"/>
        <v>2197</v>
      </c>
      <c r="M91" s="380">
        <f t="shared" si="64"/>
        <v>0.38188438780154765</v>
      </c>
      <c r="N91" s="376">
        <v>6550</v>
      </c>
      <c r="O91" s="377">
        <v>3910</v>
      </c>
      <c r="P91" s="378">
        <v>3</v>
      </c>
      <c r="Q91" s="377">
        <v>0</v>
      </c>
      <c r="R91" s="378">
        <f t="shared" si="65"/>
        <v>10463</v>
      </c>
      <c r="S91" s="379">
        <f t="shared" si="66"/>
        <v>0.002979651059309665</v>
      </c>
      <c r="T91" s="376">
        <v>5240</v>
      </c>
      <c r="U91" s="377">
        <v>3162</v>
      </c>
      <c r="V91" s="378">
        <v>19</v>
      </c>
      <c r="W91" s="377">
        <v>0</v>
      </c>
      <c r="X91" s="378">
        <f t="shared" si="67"/>
        <v>8421</v>
      </c>
      <c r="Y91" s="381">
        <f t="shared" si="68"/>
        <v>0.24248901555634728</v>
      </c>
    </row>
    <row r="92" spans="1:25" ht="19.5" customHeight="1">
      <c r="A92" s="375" t="s">
        <v>384</v>
      </c>
      <c r="B92" s="376">
        <v>1245</v>
      </c>
      <c r="C92" s="377">
        <v>330</v>
      </c>
      <c r="D92" s="378">
        <v>0</v>
      </c>
      <c r="E92" s="377">
        <v>0</v>
      </c>
      <c r="F92" s="378">
        <f t="shared" si="61"/>
        <v>1575</v>
      </c>
      <c r="G92" s="379">
        <f t="shared" si="62"/>
        <v>0.0013756167348361182</v>
      </c>
      <c r="H92" s="376">
        <v>1068</v>
      </c>
      <c r="I92" s="377">
        <v>438</v>
      </c>
      <c r="J92" s="378"/>
      <c r="K92" s="377"/>
      <c r="L92" s="378">
        <f t="shared" si="63"/>
        <v>1506</v>
      </c>
      <c r="M92" s="380">
        <f t="shared" si="64"/>
        <v>0.04581673306772904</v>
      </c>
      <c r="N92" s="376">
        <v>3998</v>
      </c>
      <c r="O92" s="377">
        <v>1603</v>
      </c>
      <c r="P92" s="378"/>
      <c r="Q92" s="377"/>
      <c r="R92" s="378">
        <f t="shared" si="65"/>
        <v>5601</v>
      </c>
      <c r="S92" s="379">
        <f t="shared" si="66"/>
        <v>0.0015950516661754216</v>
      </c>
      <c r="T92" s="376">
        <v>2965</v>
      </c>
      <c r="U92" s="377">
        <v>1380</v>
      </c>
      <c r="V92" s="378"/>
      <c r="W92" s="377"/>
      <c r="X92" s="378">
        <f t="shared" si="67"/>
        <v>4345</v>
      </c>
      <c r="Y92" s="381">
        <f t="shared" si="68"/>
        <v>0.2890678941311853</v>
      </c>
    </row>
    <row r="93" spans="1:25" ht="19.5" customHeight="1">
      <c r="A93" s="375" t="s">
        <v>385</v>
      </c>
      <c r="B93" s="376">
        <v>833</v>
      </c>
      <c r="C93" s="377">
        <v>495</v>
      </c>
      <c r="D93" s="378">
        <v>4</v>
      </c>
      <c r="E93" s="377">
        <v>0</v>
      </c>
      <c r="F93" s="378">
        <f>SUM(B93:E93)</f>
        <v>1332</v>
      </c>
      <c r="G93" s="379">
        <f>F93/$F$9</f>
        <v>0.0011633787243185457</v>
      </c>
      <c r="H93" s="376">
        <v>678</v>
      </c>
      <c r="I93" s="377">
        <v>356</v>
      </c>
      <c r="J93" s="378">
        <v>1</v>
      </c>
      <c r="K93" s="377"/>
      <c r="L93" s="378">
        <f>SUM(H93:K93)</f>
        <v>1035</v>
      </c>
      <c r="M93" s="380">
        <f>IF(ISERROR(F93/L93-1),"         /0",(F93/L93-1))</f>
        <v>0.28695652173913033</v>
      </c>
      <c r="N93" s="376">
        <v>2636</v>
      </c>
      <c r="O93" s="377">
        <v>1547</v>
      </c>
      <c r="P93" s="378">
        <v>11</v>
      </c>
      <c r="Q93" s="377">
        <v>20</v>
      </c>
      <c r="R93" s="378">
        <f>SUM(N93:Q93)</f>
        <v>4214</v>
      </c>
      <c r="S93" s="379">
        <f>R93/$R$9</f>
        <v>0.0012000620819966482</v>
      </c>
      <c r="T93" s="376">
        <v>2591</v>
      </c>
      <c r="U93" s="377">
        <v>1361</v>
      </c>
      <c r="V93" s="378">
        <v>1</v>
      </c>
      <c r="W93" s="377"/>
      <c r="X93" s="378">
        <f>SUM(T93:W93)</f>
        <v>3953</v>
      </c>
      <c r="Y93" s="381">
        <f>IF(ISERROR(R93/X93-1),"         /0",(R93/X93-1))</f>
        <v>0.06602580318745255</v>
      </c>
    </row>
    <row r="94" spans="1:25" ht="19.5" customHeight="1">
      <c r="A94" s="375" t="s">
        <v>386</v>
      </c>
      <c r="B94" s="376">
        <v>846</v>
      </c>
      <c r="C94" s="377">
        <v>478</v>
      </c>
      <c r="D94" s="378">
        <v>1</v>
      </c>
      <c r="E94" s="377">
        <v>0</v>
      </c>
      <c r="F94" s="378">
        <f t="shared" si="61"/>
        <v>1325</v>
      </c>
      <c r="G94" s="379">
        <f t="shared" si="62"/>
        <v>0.0011572648721637185</v>
      </c>
      <c r="H94" s="376">
        <v>921</v>
      </c>
      <c r="I94" s="377">
        <v>509</v>
      </c>
      <c r="J94" s="378"/>
      <c r="K94" s="377">
        <v>0</v>
      </c>
      <c r="L94" s="378">
        <f t="shared" si="63"/>
        <v>1430</v>
      </c>
      <c r="M94" s="380">
        <f t="shared" si="64"/>
        <v>-0.07342657342657344</v>
      </c>
      <c r="N94" s="376">
        <v>2327</v>
      </c>
      <c r="O94" s="377">
        <v>1629</v>
      </c>
      <c r="P94" s="378">
        <v>1</v>
      </c>
      <c r="Q94" s="377">
        <v>0</v>
      </c>
      <c r="R94" s="378">
        <f t="shared" si="65"/>
        <v>3957</v>
      </c>
      <c r="S94" s="379">
        <f t="shared" si="66"/>
        <v>0.0011268736731041141</v>
      </c>
      <c r="T94" s="376">
        <v>2326</v>
      </c>
      <c r="U94" s="377">
        <v>1586</v>
      </c>
      <c r="V94" s="378"/>
      <c r="W94" s="377">
        <v>0</v>
      </c>
      <c r="X94" s="378">
        <f t="shared" si="67"/>
        <v>3912</v>
      </c>
      <c r="Y94" s="381">
        <f t="shared" si="68"/>
        <v>0.011503067484662566</v>
      </c>
    </row>
    <row r="95" spans="1:25" ht="19.5" customHeight="1">
      <c r="A95" s="375" t="s">
        <v>387</v>
      </c>
      <c r="B95" s="376">
        <v>737</v>
      </c>
      <c r="C95" s="377">
        <v>472</v>
      </c>
      <c r="D95" s="378">
        <v>0</v>
      </c>
      <c r="E95" s="377">
        <v>0</v>
      </c>
      <c r="F95" s="378">
        <f t="shared" si="61"/>
        <v>1209</v>
      </c>
      <c r="G95" s="379">
        <f t="shared" si="62"/>
        <v>0.001055949607883725</v>
      </c>
      <c r="H95" s="376">
        <v>578</v>
      </c>
      <c r="I95" s="377">
        <v>369</v>
      </c>
      <c r="J95" s="378"/>
      <c r="K95" s="377"/>
      <c r="L95" s="378">
        <f t="shared" si="63"/>
        <v>947</v>
      </c>
      <c r="M95" s="380">
        <f t="shared" si="64"/>
        <v>0.27666314677930304</v>
      </c>
      <c r="N95" s="376">
        <v>2053</v>
      </c>
      <c r="O95" s="377">
        <v>2011</v>
      </c>
      <c r="P95" s="378"/>
      <c r="Q95" s="377"/>
      <c r="R95" s="378">
        <f t="shared" si="65"/>
        <v>4064</v>
      </c>
      <c r="S95" s="379">
        <f t="shared" si="66"/>
        <v>0.0011573451118259085</v>
      </c>
      <c r="T95" s="376">
        <v>1714</v>
      </c>
      <c r="U95" s="377">
        <v>1586</v>
      </c>
      <c r="V95" s="378"/>
      <c r="W95" s="377"/>
      <c r="X95" s="378">
        <f t="shared" si="67"/>
        <v>3300</v>
      </c>
      <c r="Y95" s="381">
        <f t="shared" si="68"/>
        <v>0.23151515151515145</v>
      </c>
    </row>
    <row r="96" spans="1:25" ht="19.5" customHeight="1">
      <c r="A96" s="375" t="s">
        <v>388</v>
      </c>
      <c r="B96" s="376">
        <v>398</v>
      </c>
      <c r="C96" s="377">
        <v>194</v>
      </c>
      <c r="D96" s="378">
        <v>0</v>
      </c>
      <c r="E96" s="377">
        <v>0</v>
      </c>
      <c r="F96" s="378">
        <f t="shared" si="61"/>
        <v>592</v>
      </c>
      <c r="G96" s="379">
        <f t="shared" si="62"/>
        <v>0.0005170572108082425</v>
      </c>
      <c r="H96" s="376">
        <v>642</v>
      </c>
      <c r="I96" s="377">
        <v>513</v>
      </c>
      <c r="J96" s="378"/>
      <c r="K96" s="377"/>
      <c r="L96" s="378">
        <f t="shared" si="63"/>
        <v>1155</v>
      </c>
      <c r="M96" s="380">
        <f t="shared" si="64"/>
        <v>-0.48744588744588746</v>
      </c>
      <c r="N96" s="376">
        <v>1622</v>
      </c>
      <c r="O96" s="377">
        <v>1052</v>
      </c>
      <c r="P96" s="378"/>
      <c r="Q96" s="377"/>
      <c r="R96" s="378">
        <f t="shared" si="65"/>
        <v>2674</v>
      </c>
      <c r="S96" s="379">
        <f t="shared" si="66"/>
        <v>0.0007615011882437202</v>
      </c>
      <c r="T96" s="376">
        <v>2285</v>
      </c>
      <c r="U96" s="377">
        <v>1622</v>
      </c>
      <c r="V96" s="378"/>
      <c r="W96" s="377"/>
      <c r="X96" s="378">
        <f t="shared" si="67"/>
        <v>3907</v>
      </c>
      <c r="Y96" s="381">
        <f t="shared" si="68"/>
        <v>-0.3155874072178142</v>
      </c>
    </row>
    <row r="97" spans="1:25" ht="19.5" customHeight="1">
      <c r="A97" s="375" t="s">
        <v>389</v>
      </c>
      <c r="B97" s="376">
        <v>393</v>
      </c>
      <c r="C97" s="377">
        <v>107</v>
      </c>
      <c r="D97" s="378">
        <v>0</v>
      </c>
      <c r="E97" s="377">
        <v>0</v>
      </c>
      <c r="F97" s="378">
        <f aca="true" t="shared" si="69" ref="F97:F104">SUM(B97:E97)</f>
        <v>500</v>
      </c>
      <c r="G97" s="379">
        <f aca="true" t="shared" si="70" ref="G97:G104">F97/$F$9</f>
        <v>0.00043670372534479945</v>
      </c>
      <c r="H97" s="376">
        <v>413</v>
      </c>
      <c r="I97" s="377">
        <v>231</v>
      </c>
      <c r="J97" s="378"/>
      <c r="K97" s="377"/>
      <c r="L97" s="378">
        <f aca="true" t="shared" si="71" ref="L97:L104">SUM(H97:K97)</f>
        <v>644</v>
      </c>
      <c r="M97" s="380">
        <f aca="true" t="shared" si="72" ref="M97:M104">IF(ISERROR(F97/L97-1),"         /0",(F97/L97-1))</f>
        <v>-0.22360248447204967</v>
      </c>
      <c r="N97" s="376">
        <v>1104</v>
      </c>
      <c r="O97" s="377">
        <v>785</v>
      </c>
      <c r="P97" s="378"/>
      <c r="Q97" s="377"/>
      <c r="R97" s="378">
        <f aca="true" t="shared" si="73" ref="R97:R104">SUM(N97:Q97)</f>
        <v>1889</v>
      </c>
      <c r="S97" s="379">
        <f aca="true" t="shared" si="74" ref="S97:S104">R97/$R$9</f>
        <v>0.0005379490443501823</v>
      </c>
      <c r="T97" s="376">
        <v>964</v>
      </c>
      <c r="U97" s="377">
        <v>773</v>
      </c>
      <c r="V97" s="378"/>
      <c r="W97" s="377"/>
      <c r="X97" s="378">
        <f aca="true" t="shared" si="75" ref="X97:X104">SUM(T97:W97)</f>
        <v>1737</v>
      </c>
      <c r="Y97" s="381">
        <f aca="true" t="shared" si="76" ref="Y97:Y104">IF(ISERROR(R97/X97-1),"         /0",(R97/X97-1))</f>
        <v>0.08750719631548654</v>
      </c>
    </row>
    <row r="98" spans="1:25" ht="19.5" customHeight="1" thickBot="1">
      <c r="A98" s="375" t="s">
        <v>343</v>
      </c>
      <c r="B98" s="376">
        <v>24511</v>
      </c>
      <c r="C98" s="377">
        <v>12936</v>
      </c>
      <c r="D98" s="378">
        <v>22</v>
      </c>
      <c r="E98" s="377">
        <v>0</v>
      </c>
      <c r="F98" s="378">
        <f t="shared" si="69"/>
        <v>37469</v>
      </c>
      <c r="G98" s="379">
        <f t="shared" si="70"/>
        <v>0.03272570376988858</v>
      </c>
      <c r="H98" s="376">
        <v>18826</v>
      </c>
      <c r="I98" s="377">
        <v>14746</v>
      </c>
      <c r="J98" s="378">
        <v>6</v>
      </c>
      <c r="K98" s="377">
        <v>0</v>
      </c>
      <c r="L98" s="378">
        <f t="shared" si="71"/>
        <v>33578</v>
      </c>
      <c r="M98" s="380">
        <f t="shared" si="72"/>
        <v>0.11587944487462032</v>
      </c>
      <c r="N98" s="376">
        <v>71631</v>
      </c>
      <c r="O98" s="377">
        <v>53724</v>
      </c>
      <c r="P98" s="378">
        <v>91</v>
      </c>
      <c r="Q98" s="377">
        <v>20</v>
      </c>
      <c r="R98" s="378">
        <f t="shared" si="73"/>
        <v>125466</v>
      </c>
      <c r="S98" s="379">
        <f t="shared" si="74"/>
        <v>0.03573018252961354</v>
      </c>
      <c r="T98" s="376">
        <v>56085</v>
      </c>
      <c r="U98" s="377">
        <v>46798</v>
      </c>
      <c r="V98" s="378">
        <v>6</v>
      </c>
      <c r="W98" s="377">
        <v>71</v>
      </c>
      <c r="X98" s="378">
        <f t="shared" si="75"/>
        <v>102960</v>
      </c>
      <c r="Y98" s="381">
        <f t="shared" si="76"/>
        <v>0.21858974358974348</v>
      </c>
    </row>
    <row r="99" spans="1:25" s="428" customFormat="1" ht="19.5" customHeight="1">
      <c r="A99" s="421" t="s">
        <v>50</v>
      </c>
      <c r="B99" s="422">
        <f>SUM(B100:B128)</f>
        <v>156063</v>
      </c>
      <c r="C99" s="423">
        <f>SUM(C100:C128)</f>
        <v>144630</v>
      </c>
      <c r="D99" s="424">
        <f>SUM(D100:D128)</f>
        <v>1475</v>
      </c>
      <c r="E99" s="423">
        <f>SUM(E100:E128)</f>
        <v>1493</v>
      </c>
      <c r="F99" s="424">
        <f t="shared" si="69"/>
        <v>303661</v>
      </c>
      <c r="G99" s="425">
        <f t="shared" si="70"/>
        <v>0.26521977988385426</v>
      </c>
      <c r="H99" s="422">
        <f>SUM(H100:H128)</f>
        <v>160172</v>
      </c>
      <c r="I99" s="423">
        <f>SUM(I100:I128)</f>
        <v>148866</v>
      </c>
      <c r="J99" s="424">
        <f>SUM(J100:J128)</f>
        <v>947</v>
      </c>
      <c r="K99" s="423">
        <f>SUM(K100:K128)</f>
        <v>1304</v>
      </c>
      <c r="L99" s="424">
        <f t="shared" si="71"/>
        <v>311289</v>
      </c>
      <c r="M99" s="426">
        <f t="shared" si="72"/>
        <v>-0.024504560071187842</v>
      </c>
      <c r="N99" s="422">
        <f>SUM(N100:N128)</f>
        <v>483521</v>
      </c>
      <c r="O99" s="423">
        <f>SUM(O100:O128)</f>
        <v>462732</v>
      </c>
      <c r="P99" s="424">
        <f>SUM(P100:P128)</f>
        <v>5934</v>
      </c>
      <c r="Q99" s="423">
        <f>SUM(Q100:Q128)</f>
        <v>5647</v>
      </c>
      <c r="R99" s="424">
        <f t="shared" si="73"/>
        <v>957834</v>
      </c>
      <c r="S99" s="425">
        <f t="shared" si="74"/>
        <v>0.2727717760434688</v>
      </c>
      <c r="T99" s="422">
        <f>SUM(T100:T128)</f>
        <v>479659</v>
      </c>
      <c r="U99" s="423">
        <f>SUM(U100:U128)</f>
        <v>446145</v>
      </c>
      <c r="V99" s="424">
        <f>SUM(V100:V128)</f>
        <v>6231</v>
      </c>
      <c r="W99" s="423">
        <f>SUM(W100:W128)</f>
        <v>6020</v>
      </c>
      <c r="X99" s="424">
        <f t="shared" si="75"/>
        <v>938055</v>
      </c>
      <c r="Y99" s="427">
        <f t="shared" si="76"/>
        <v>0.02108511761037457</v>
      </c>
    </row>
    <row r="100" spans="1:25" s="47" customFormat="1" ht="19.5" customHeight="1">
      <c r="A100" s="368" t="s">
        <v>390</v>
      </c>
      <c r="B100" s="369">
        <v>26791</v>
      </c>
      <c r="C100" s="370">
        <v>23416</v>
      </c>
      <c r="D100" s="371">
        <v>805</v>
      </c>
      <c r="E100" s="370">
        <v>633</v>
      </c>
      <c r="F100" s="371">
        <f t="shared" si="69"/>
        <v>51645</v>
      </c>
      <c r="G100" s="372">
        <f t="shared" si="70"/>
        <v>0.045107127790864336</v>
      </c>
      <c r="H100" s="369">
        <v>27786</v>
      </c>
      <c r="I100" s="370">
        <v>24689</v>
      </c>
      <c r="J100" s="371">
        <v>610</v>
      </c>
      <c r="K100" s="370">
        <v>599</v>
      </c>
      <c r="L100" s="371">
        <f t="shared" si="71"/>
        <v>53684</v>
      </c>
      <c r="M100" s="373">
        <f t="shared" si="72"/>
        <v>-0.03798152149616274</v>
      </c>
      <c r="N100" s="369">
        <v>82695</v>
      </c>
      <c r="O100" s="370">
        <v>79168</v>
      </c>
      <c r="P100" s="371">
        <v>1882</v>
      </c>
      <c r="Q100" s="370">
        <v>1526</v>
      </c>
      <c r="R100" s="371">
        <f t="shared" si="73"/>
        <v>165271</v>
      </c>
      <c r="S100" s="372">
        <f t="shared" si="74"/>
        <v>0.04706584251392217</v>
      </c>
      <c r="T100" s="389">
        <v>82648</v>
      </c>
      <c r="U100" s="370">
        <v>76317</v>
      </c>
      <c r="V100" s="371">
        <v>2511</v>
      </c>
      <c r="W100" s="370">
        <v>2297</v>
      </c>
      <c r="X100" s="371">
        <f t="shared" si="75"/>
        <v>163773</v>
      </c>
      <c r="Y100" s="374">
        <f t="shared" si="76"/>
        <v>0.009146806860715673</v>
      </c>
    </row>
    <row r="101" spans="1:25" s="47" customFormat="1" ht="19.5" customHeight="1">
      <c r="A101" s="375" t="s">
        <v>391</v>
      </c>
      <c r="B101" s="376">
        <v>22139</v>
      </c>
      <c r="C101" s="377">
        <v>22973</v>
      </c>
      <c r="D101" s="378">
        <v>26</v>
      </c>
      <c r="E101" s="377">
        <v>0</v>
      </c>
      <c r="F101" s="378">
        <f t="shared" si="69"/>
        <v>45138</v>
      </c>
      <c r="G101" s="379">
        <f t="shared" si="70"/>
        <v>0.039423865509227114</v>
      </c>
      <c r="H101" s="376">
        <v>20459</v>
      </c>
      <c r="I101" s="377">
        <v>22007</v>
      </c>
      <c r="J101" s="378">
        <v>4</v>
      </c>
      <c r="K101" s="377">
        <v>0</v>
      </c>
      <c r="L101" s="378">
        <f t="shared" si="71"/>
        <v>42470</v>
      </c>
      <c r="M101" s="380">
        <f t="shared" si="72"/>
        <v>0.06282081469272427</v>
      </c>
      <c r="N101" s="376">
        <v>63891</v>
      </c>
      <c r="O101" s="377">
        <v>66056</v>
      </c>
      <c r="P101" s="378">
        <v>298</v>
      </c>
      <c r="Q101" s="377">
        <v>247</v>
      </c>
      <c r="R101" s="378">
        <f t="shared" si="73"/>
        <v>130492</v>
      </c>
      <c r="S101" s="379">
        <f t="shared" si="74"/>
        <v>0.03716148581013446</v>
      </c>
      <c r="T101" s="390">
        <v>59599</v>
      </c>
      <c r="U101" s="377">
        <v>59539</v>
      </c>
      <c r="V101" s="378">
        <v>39</v>
      </c>
      <c r="W101" s="377">
        <v>0</v>
      </c>
      <c r="X101" s="378">
        <f t="shared" si="75"/>
        <v>119177</v>
      </c>
      <c r="Y101" s="381">
        <f t="shared" si="76"/>
        <v>0.09494281614741107</v>
      </c>
    </row>
    <row r="102" spans="1:25" s="47" customFormat="1" ht="19.5" customHeight="1">
      <c r="A102" s="375" t="s">
        <v>392</v>
      </c>
      <c r="B102" s="376">
        <v>17603</v>
      </c>
      <c r="C102" s="377">
        <v>15804</v>
      </c>
      <c r="D102" s="378">
        <v>7</v>
      </c>
      <c r="E102" s="377">
        <v>19</v>
      </c>
      <c r="F102" s="378">
        <f t="shared" si="69"/>
        <v>33433</v>
      </c>
      <c r="G102" s="379">
        <f t="shared" si="70"/>
        <v>0.02920063129890536</v>
      </c>
      <c r="H102" s="376">
        <v>16560</v>
      </c>
      <c r="I102" s="377">
        <v>15069</v>
      </c>
      <c r="J102" s="378">
        <v>9</v>
      </c>
      <c r="K102" s="377">
        <v>108</v>
      </c>
      <c r="L102" s="378">
        <f t="shared" si="71"/>
        <v>31746</v>
      </c>
      <c r="M102" s="380">
        <f t="shared" si="72"/>
        <v>0.053140553140553104</v>
      </c>
      <c r="N102" s="376">
        <v>54412</v>
      </c>
      <c r="O102" s="377">
        <v>50916</v>
      </c>
      <c r="P102" s="378">
        <v>7</v>
      </c>
      <c r="Q102" s="377">
        <v>49</v>
      </c>
      <c r="R102" s="378">
        <f t="shared" si="73"/>
        <v>105384</v>
      </c>
      <c r="S102" s="379">
        <f t="shared" si="74"/>
        <v>0.030011234563154906</v>
      </c>
      <c r="T102" s="390">
        <v>48744</v>
      </c>
      <c r="U102" s="377">
        <v>44591</v>
      </c>
      <c r="V102" s="378">
        <v>99</v>
      </c>
      <c r="W102" s="377">
        <v>129</v>
      </c>
      <c r="X102" s="378">
        <f t="shared" si="75"/>
        <v>93563</v>
      </c>
      <c r="Y102" s="381">
        <f t="shared" si="76"/>
        <v>0.12634267819544043</v>
      </c>
    </row>
    <row r="103" spans="1:25" s="47" customFormat="1" ht="19.5" customHeight="1">
      <c r="A103" s="375" t="s">
        <v>393</v>
      </c>
      <c r="B103" s="376">
        <v>9704</v>
      </c>
      <c r="C103" s="377">
        <v>11005</v>
      </c>
      <c r="D103" s="378">
        <v>603</v>
      </c>
      <c r="E103" s="377">
        <v>615</v>
      </c>
      <c r="F103" s="378">
        <f t="shared" si="69"/>
        <v>21927</v>
      </c>
      <c r="G103" s="379">
        <f t="shared" si="70"/>
        <v>0.019151205171270835</v>
      </c>
      <c r="H103" s="376">
        <v>12162</v>
      </c>
      <c r="I103" s="377">
        <v>12175</v>
      </c>
      <c r="J103" s="378">
        <v>142</v>
      </c>
      <c r="K103" s="377">
        <v>100</v>
      </c>
      <c r="L103" s="378">
        <f t="shared" si="71"/>
        <v>24579</v>
      </c>
      <c r="M103" s="380">
        <f t="shared" si="72"/>
        <v>-0.10789698523129498</v>
      </c>
      <c r="N103" s="376">
        <v>32779</v>
      </c>
      <c r="O103" s="377">
        <v>36603</v>
      </c>
      <c r="P103" s="378">
        <v>2112</v>
      </c>
      <c r="Q103" s="377">
        <v>2165</v>
      </c>
      <c r="R103" s="378">
        <f t="shared" si="73"/>
        <v>73659</v>
      </c>
      <c r="S103" s="379">
        <f t="shared" si="74"/>
        <v>0.020976595372043452</v>
      </c>
      <c r="T103" s="390">
        <v>37077</v>
      </c>
      <c r="U103" s="377">
        <v>39377</v>
      </c>
      <c r="V103" s="378">
        <v>1741</v>
      </c>
      <c r="W103" s="377">
        <v>1651</v>
      </c>
      <c r="X103" s="378">
        <f t="shared" si="75"/>
        <v>79846</v>
      </c>
      <c r="Y103" s="381">
        <f t="shared" si="76"/>
        <v>-0.0774866618240112</v>
      </c>
    </row>
    <row r="104" spans="1:25" s="47" customFormat="1" ht="19.5" customHeight="1">
      <c r="A104" s="375" t="s">
        <v>394</v>
      </c>
      <c r="B104" s="376">
        <v>10455</v>
      </c>
      <c r="C104" s="377">
        <v>9056</v>
      </c>
      <c r="D104" s="378">
        <v>1</v>
      </c>
      <c r="E104" s="377">
        <v>20</v>
      </c>
      <c r="F104" s="378">
        <f t="shared" si="69"/>
        <v>19532</v>
      </c>
      <c r="G104" s="379">
        <f t="shared" si="70"/>
        <v>0.017059394326869246</v>
      </c>
      <c r="H104" s="376">
        <v>8208</v>
      </c>
      <c r="I104" s="377">
        <v>7368</v>
      </c>
      <c r="J104" s="378">
        <v>16</v>
      </c>
      <c r="K104" s="377">
        <v>21</v>
      </c>
      <c r="L104" s="378">
        <f t="shared" si="71"/>
        <v>15613</v>
      </c>
      <c r="M104" s="380">
        <f t="shared" si="72"/>
        <v>0.2510087747389995</v>
      </c>
      <c r="N104" s="376">
        <v>33750</v>
      </c>
      <c r="O104" s="377">
        <v>29258</v>
      </c>
      <c r="P104" s="378">
        <v>1</v>
      </c>
      <c r="Q104" s="377">
        <v>56</v>
      </c>
      <c r="R104" s="378">
        <f t="shared" si="73"/>
        <v>63065</v>
      </c>
      <c r="S104" s="379">
        <f t="shared" si="74"/>
        <v>0.017959638158784673</v>
      </c>
      <c r="T104" s="390">
        <v>28621</v>
      </c>
      <c r="U104" s="377">
        <v>25006</v>
      </c>
      <c r="V104" s="378">
        <v>16</v>
      </c>
      <c r="W104" s="377">
        <v>48</v>
      </c>
      <c r="X104" s="378">
        <f t="shared" si="75"/>
        <v>53691</v>
      </c>
      <c r="Y104" s="381">
        <f t="shared" si="76"/>
        <v>0.1745916447821796</v>
      </c>
    </row>
    <row r="105" spans="1:25" s="47" customFormat="1" ht="19.5" customHeight="1">
      <c r="A105" s="375" t="s">
        <v>395</v>
      </c>
      <c r="B105" s="376">
        <v>7783</v>
      </c>
      <c r="C105" s="377">
        <v>8494</v>
      </c>
      <c r="D105" s="378">
        <v>0</v>
      </c>
      <c r="E105" s="377">
        <v>0</v>
      </c>
      <c r="F105" s="378">
        <f aca="true" t="shared" si="77" ref="F105:F116">SUM(B105:E105)</f>
        <v>16277</v>
      </c>
      <c r="G105" s="379">
        <f aca="true" t="shared" si="78" ref="G105:G116">F105/$F$9</f>
        <v>0.0142164530748746</v>
      </c>
      <c r="H105" s="376">
        <v>8641</v>
      </c>
      <c r="I105" s="377">
        <v>8697</v>
      </c>
      <c r="J105" s="378">
        <v>0</v>
      </c>
      <c r="K105" s="377"/>
      <c r="L105" s="378">
        <f aca="true" t="shared" si="79" ref="L105:L116">SUM(H105:K105)</f>
        <v>17338</v>
      </c>
      <c r="M105" s="380">
        <f aca="true" t="shared" si="80" ref="M105:M116">IF(ISERROR(F105/L105-1),"         /0",(F105/L105-1))</f>
        <v>-0.0611950628676895</v>
      </c>
      <c r="N105" s="376">
        <v>25206</v>
      </c>
      <c r="O105" s="377">
        <v>24813</v>
      </c>
      <c r="P105" s="378"/>
      <c r="Q105" s="377"/>
      <c r="R105" s="378">
        <f aca="true" t="shared" si="81" ref="R105:R116">SUM(N105:Q105)</f>
        <v>50019</v>
      </c>
      <c r="S105" s="379">
        <f aca="true" t="shared" si="82" ref="S105:S116">R105/$R$9</f>
        <v>0.01424440087313487</v>
      </c>
      <c r="T105" s="390">
        <v>26580</v>
      </c>
      <c r="U105" s="377">
        <v>24636</v>
      </c>
      <c r="V105" s="378">
        <v>0</v>
      </c>
      <c r="W105" s="377">
        <v>0</v>
      </c>
      <c r="X105" s="378">
        <f aca="true" t="shared" si="83" ref="X105:X116">SUM(T105:W105)</f>
        <v>51216</v>
      </c>
      <c r="Y105" s="381">
        <f aca="true" t="shared" si="84" ref="Y105:Y116">IF(ISERROR(R105/X105-1),"         /0",(R105/X105-1))</f>
        <v>-0.02337160262417992</v>
      </c>
    </row>
    <row r="106" spans="1:25" s="47" customFormat="1" ht="19.5" customHeight="1">
      <c r="A106" s="375" t="s">
        <v>396</v>
      </c>
      <c r="B106" s="376">
        <v>6781</v>
      </c>
      <c r="C106" s="377">
        <v>6138</v>
      </c>
      <c r="D106" s="378">
        <v>0</v>
      </c>
      <c r="E106" s="377">
        <v>13</v>
      </c>
      <c r="F106" s="378">
        <f t="shared" si="77"/>
        <v>12932</v>
      </c>
      <c r="G106" s="379">
        <f t="shared" si="78"/>
        <v>0.011294905152317892</v>
      </c>
      <c r="H106" s="376">
        <v>6965</v>
      </c>
      <c r="I106" s="377">
        <v>6052</v>
      </c>
      <c r="J106" s="378">
        <v>0</v>
      </c>
      <c r="K106" s="377">
        <v>23</v>
      </c>
      <c r="L106" s="378">
        <f t="shared" si="79"/>
        <v>13040</v>
      </c>
      <c r="M106" s="380">
        <f t="shared" si="80"/>
        <v>-0.008282208588957007</v>
      </c>
      <c r="N106" s="376">
        <v>20298</v>
      </c>
      <c r="O106" s="377">
        <v>19413</v>
      </c>
      <c r="P106" s="378">
        <v>0</v>
      </c>
      <c r="Q106" s="377">
        <v>36</v>
      </c>
      <c r="R106" s="378">
        <f t="shared" si="81"/>
        <v>39747</v>
      </c>
      <c r="S106" s="379">
        <f t="shared" si="82"/>
        <v>0.011319142755842613</v>
      </c>
      <c r="T106" s="390">
        <v>21026</v>
      </c>
      <c r="U106" s="377">
        <v>18052</v>
      </c>
      <c r="V106" s="378">
        <v>1</v>
      </c>
      <c r="W106" s="377">
        <v>46</v>
      </c>
      <c r="X106" s="378">
        <f t="shared" si="83"/>
        <v>39125</v>
      </c>
      <c r="Y106" s="381">
        <f t="shared" si="84"/>
        <v>0.01589776357827466</v>
      </c>
    </row>
    <row r="107" spans="1:25" s="47" customFormat="1" ht="19.5" customHeight="1">
      <c r="A107" s="375" t="s">
        <v>397</v>
      </c>
      <c r="B107" s="376">
        <v>4929</v>
      </c>
      <c r="C107" s="377">
        <v>3717</v>
      </c>
      <c r="D107" s="378">
        <v>0</v>
      </c>
      <c r="E107" s="377">
        <v>6</v>
      </c>
      <c r="F107" s="378">
        <f t="shared" si="77"/>
        <v>8652</v>
      </c>
      <c r="G107" s="379">
        <f t="shared" si="78"/>
        <v>0.007556721263366409</v>
      </c>
      <c r="H107" s="376">
        <v>5068</v>
      </c>
      <c r="I107" s="377">
        <v>4315</v>
      </c>
      <c r="J107" s="378">
        <v>0</v>
      </c>
      <c r="K107" s="377">
        <v>8</v>
      </c>
      <c r="L107" s="378">
        <f t="shared" si="79"/>
        <v>9391</v>
      </c>
      <c r="M107" s="380">
        <f t="shared" si="80"/>
        <v>-0.07869236503034815</v>
      </c>
      <c r="N107" s="376">
        <v>14084</v>
      </c>
      <c r="O107" s="377">
        <v>12572</v>
      </c>
      <c r="P107" s="378">
        <v>0</v>
      </c>
      <c r="Q107" s="377">
        <v>28</v>
      </c>
      <c r="R107" s="378">
        <f t="shared" si="81"/>
        <v>26684</v>
      </c>
      <c r="S107" s="379">
        <f t="shared" si="82"/>
        <v>0.007599064213573459</v>
      </c>
      <c r="T107" s="390">
        <v>14404</v>
      </c>
      <c r="U107" s="377">
        <v>12710</v>
      </c>
      <c r="V107" s="378">
        <v>90</v>
      </c>
      <c r="W107" s="377">
        <v>29</v>
      </c>
      <c r="X107" s="378">
        <f t="shared" si="83"/>
        <v>27233</v>
      </c>
      <c r="Y107" s="381">
        <f t="shared" si="84"/>
        <v>-0.020159365475709623</v>
      </c>
    </row>
    <row r="108" spans="1:25" s="47" customFormat="1" ht="19.5" customHeight="1">
      <c r="A108" s="375" t="s">
        <v>398</v>
      </c>
      <c r="B108" s="376">
        <v>3694</v>
      </c>
      <c r="C108" s="377">
        <v>3380</v>
      </c>
      <c r="D108" s="378">
        <v>0</v>
      </c>
      <c r="E108" s="377">
        <v>0</v>
      </c>
      <c r="F108" s="378">
        <f t="shared" si="77"/>
        <v>7074</v>
      </c>
      <c r="G108" s="379">
        <f t="shared" si="78"/>
        <v>0.006178484306178222</v>
      </c>
      <c r="H108" s="376">
        <v>3569</v>
      </c>
      <c r="I108" s="377">
        <v>2918</v>
      </c>
      <c r="J108" s="378"/>
      <c r="K108" s="377"/>
      <c r="L108" s="378">
        <f t="shared" si="79"/>
        <v>6487</v>
      </c>
      <c r="M108" s="380">
        <f t="shared" si="80"/>
        <v>0.09048866964698621</v>
      </c>
      <c r="N108" s="376">
        <v>10171</v>
      </c>
      <c r="O108" s="377">
        <v>9146</v>
      </c>
      <c r="P108" s="378"/>
      <c r="Q108" s="377"/>
      <c r="R108" s="378">
        <f t="shared" si="81"/>
        <v>19317</v>
      </c>
      <c r="S108" s="379">
        <f t="shared" si="82"/>
        <v>0.005501091418587863</v>
      </c>
      <c r="T108" s="390">
        <v>10288</v>
      </c>
      <c r="U108" s="377">
        <v>8649</v>
      </c>
      <c r="V108" s="378"/>
      <c r="W108" s="377">
        <v>0</v>
      </c>
      <c r="X108" s="378">
        <f t="shared" si="83"/>
        <v>18937</v>
      </c>
      <c r="Y108" s="381">
        <f t="shared" si="84"/>
        <v>0.020066536410202174</v>
      </c>
    </row>
    <row r="109" spans="1:25" s="47" customFormat="1" ht="19.5" customHeight="1">
      <c r="A109" s="375" t="s">
        <v>399</v>
      </c>
      <c r="B109" s="376">
        <v>3399</v>
      </c>
      <c r="C109" s="377">
        <v>3157</v>
      </c>
      <c r="D109" s="378">
        <v>0</v>
      </c>
      <c r="E109" s="377">
        <v>0</v>
      </c>
      <c r="F109" s="378">
        <f t="shared" si="77"/>
        <v>6556</v>
      </c>
      <c r="G109" s="379">
        <f t="shared" si="78"/>
        <v>0.00572605924672101</v>
      </c>
      <c r="H109" s="376">
        <v>4428</v>
      </c>
      <c r="I109" s="377">
        <v>3960</v>
      </c>
      <c r="J109" s="378"/>
      <c r="K109" s="377"/>
      <c r="L109" s="378">
        <f t="shared" si="79"/>
        <v>8388</v>
      </c>
      <c r="M109" s="380">
        <f t="shared" si="80"/>
        <v>-0.2184072484501669</v>
      </c>
      <c r="N109" s="376">
        <v>11674</v>
      </c>
      <c r="O109" s="377">
        <v>11223</v>
      </c>
      <c r="P109" s="378"/>
      <c r="Q109" s="377"/>
      <c r="R109" s="378">
        <f t="shared" si="81"/>
        <v>22897</v>
      </c>
      <c r="S109" s="379">
        <f t="shared" si="82"/>
        <v>0.00652060310666285</v>
      </c>
      <c r="T109" s="390">
        <v>14262</v>
      </c>
      <c r="U109" s="377">
        <v>13411</v>
      </c>
      <c r="V109" s="378"/>
      <c r="W109" s="377"/>
      <c r="X109" s="378">
        <f t="shared" si="83"/>
        <v>27673</v>
      </c>
      <c r="Y109" s="381">
        <f t="shared" si="84"/>
        <v>-0.17258699815704837</v>
      </c>
    </row>
    <row r="110" spans="1:25" s="47" customFormat="1" ht="19.5" customHeight="1">
      <c r="A110" s="375" t="s">
        <v>400</v>
      </c>
      <c r="B110" s="376">
        <v>3533</v>
      </c>
      <c r="C110" s="377">
        <v>2928</v>
      </c>
      <c r="D110" s="378">
        <v>0</v>
      </c>
      <c r="E110" s="377">
        <v>29</v>
      </c>
      <c r="F110" s="378">
        <f t="shared" si="77"/>
        <v>6490</v>
      </c>
      <c r="G110" s="379">
        <f t="shared" si="78"/>
        <v>0.005668414354975496</v>
      </c>
      <c r="H110" s="376">
        <v>3681</v>
      </c>
      <c r="I110" s="377">
        <v>3120</v>
      </c>
      <c r="J110" s="378">
        <v>0</v>
      </c>
      <c r="K110" s="377">
        <v>13</v>
      </c>
      <c r="L110" s="378">
        <f t="shared" si="79"/>
        <v>6814</v>
      </c>
      <c r="M110" s="380">
        <f t="shared" si="80"/>
        <v>-0.047549163486938606</v>
      </c>
      <c r="N110" s="376">
        <v>11294</v>
      </c>
      <c r="O110" s="377">
        <v>9462</v>
      </c>
      <c r="P110" s="378">
        <v>0</v>
      </c>
      <c r="Q110" s="377">
        <v>45</v>
      </c>
      <c r="R110" s="378">
        <f t="shared" si="81"/>
        <v>20801</v>
      </c>
      <c r="S110" s="379">
        <f t="shared" si="82"/>
        <v>0.005923704643477048</v>
      </c>
      <c r="T110" s="390">
        <v>10582</v>
      </c>
      <c r="U110" s="377">
        <v>9179</v>
      </c>
      <c r="V110" s="378">
        <v>0</v>
      </c>
      <c r="W110" s="377">
        <v>49</v>
      </c>
      <c r="X110" s="378">
        <f t="shared" si="83"/>
        <v>19810</v>
      </c>
      <c r="Y110" s="381">
        <f t="shared" si="84"/>
        <v>0.050025239777889974</v>
      </c>
    </row>
    <row r="111" spans="1:25" s="47" customFormat="1" ht="19.5" customHeight="1">
      <c r="A111" s="375" t="s">
        <v>401</v>
      </c>
      <c r="B111" s="376">
        <v>2901</v>
      </c>
      <c r="C111" s="377">
        <v>3311</v>
      </c>
      <c r="D111" s="378">
        <v>2</v>
      </c>
      <c r="E111" s="377">
        <v>0</v>
      </c>
      <c r="F111" s="378">
        <f t="shared" si="77"/>
        <v>6214</v>
      </c>
      <c r="G111" s="379">
        <f t="shared" si="78"/>
        <v>0.005427353898585167</v>
      </c>
      <c r="H111" s="376">
        <v>4570</v>
      </c>
      <c r="I111" s="377">
        <v>3892</v>
      </c>
      <c r="J111" s="378">
        <v>4</v>
      </c>
      <c r="K111" s="377">
        <v>4</v>
      </c>
      <c r="L111" s="378">
        <f t="shared" si="79"/>
        <v>8470</v>
      </c>
      <c r="M111" s="380">
        <f t="shared" si="80"/>
        <v>-0.2663518299881936</v>
      </c>
      <c r="N111" s="376">
        <v>11225</v>
      </c>
      <c r="O111" s="377">
        <v>14914</v>
      </c>
      <c r="P111" s="378">
        <v>2</v>
      </c>
      <c r="Q111" s="377">
        <v>0</v>
      </c>
      <c r="R111" s="378">
        <f t="shared" si="81"/>
        <v>26141</v>
      </c>
      <c r="S111" s="379">
        <f t="shared" si="82"/>
        <v>0.0074444287815553815</v>
      </c>
      <c r="T111" s="390">
        <v>10707</v>
      </c>
      <c r="U111" s="377">
        <v>12516</v>
      </c>
      <c r="V111" s="378">
        <v>12</v>
      </c>
      <c r="W111" s="377">
        <v>4</v>
      </c>
      <c r="X111" s="378">
        <f t="shared" si="83"/>
        <v>23239</v>
      </c>
      <c r="Y111" s="381">
        <f t="shared" si="84"/>
        <v>0.12487628555445585</v>
      </c>
    </row>
    <row r="112" spans="1:25" s="47" customFormat="1" ht="19.5" customHeight="1">
      <c r="A112" s="375" t="s">
        <v>402</v>
      </c>
      <c r="B112" s="376">
        <v>3140</v>
      </c>
      <c r="C112" s="377">
        <v>2903</v>
      </c>
      <c r="D112" s="378">
        <v>0</v>
      </c>
      <c r="E112" s="377">
        <v>0</v>
      </c>
      <c r="F112" s="378">
        <f t="shared" si="77"/>
        <v>6043</v>
      </c>
      <c r="G112" s="379">
        <f t="shared" si="78"/>
        <v>0.005278001224517246</v>
      </c>
      <c r="H112" s="376">
        <v>3094</v>
      </c>
      <c r="I112" s="377">
        <v>2778</v>
      </c>
      <c r="J112" s="378"/>
      <c r="K112" s="377">
        <v>95</v>
      </c>
      <c r="L112" s="378">
        <f t="shared" si="79"/>
        <v>5967</v>
      </c>
      <c r="M112" s="380">
        <f t="shared" si="80"/>
        <v>0.012736718619071663</v>
      </c>
      <c r="N112" s="376">
        <v>8956</v>
      </c>
      <c r="O112" s="377">
        <v>8349</v>
      </c>
      <c r="P112" s="378"/>
      <c r="Q112" s="377"/>
      <c r="R112" s="378">
        <f t="shared" si="81"/>
        <v>17305</v>
      </c>
      <c r="S112" s="379">
        <f t="shared" si="82"/>
        <v>0.0049281144586976735</v>
      </c>
      <c r="T112" s="390">
        <v>10681</v>
      </c>
      <c r="U112" s="377">
        <v>9447</v>
      </c>
      <c r="V112" s="378"/>
      <c r="W112" s="377">
        <v>95</v>
      </c>
      <c r="X112" s="378">
        <f t="shared" si="83"/>
        <v>20223</v>
      </c>
      <c r="Y112" s="381">
        <f t="shared" si="84"/>
        <v>-0.144291153636948</v>
      </c>
    </row>
    <row r="113" spans="1:25" s="47" customFormat="1" ht="19.5" customHeight="1">
      <c r="A113" s="375" t="s">
        <v>403</v>
      </c>
      <c r="B113" s="376">
        <v>3493</v>
      </c>
      <c r="C113" s="377">
        <v>2294</v>
      </c>
      <c r="D113" s="378">
        <v>0</v>
      </c>
      <c r="E113" s="377">
        <v>0</v>
      </c>
      <c r="F113" s="378">
        <f t="shared" si="77"/>
        <v>5787</v>
      </c>
      <c r="G113" s="379">
        <f t="shared" si="78"/>
        <v>0.005054408917140709</v>
      </c>
      <c r="H113" s="376">
        <v>3421</v>
      </c>
      <c r="I113" s="377">
        <v>2406</v>
      </c>
      <c r="J113" s="378"/>
      <c r="K113" s="377"/>
      <c r="L113" s="378">
        <f t="shared" si="79"/>
        <v>5827</v>
      </c>
      <c r="M113" s="380">
        <f t="shared" si="80"/>
        <v>-0.006864595846919563</v>
      </c>
      <c r="N113" s="376">
        <v>10749</v>
      </c>
      <c r="O113" s="377">
        <v>8111</v>
      </c>
      <c r="P113" s="378"/>
      <c r="Q113" s="377">
        <v>78</v>
      </c>
      <c r="R113" s="378">
        <f t="shared" si="81"/>
        <v>18938</v>
      </c>
      <c r="S113" s="379">
        <f t="shared" si="82"/>
        <v>0.00539315987395646</v>
      </c>
      <c r="T113" s="390">
        <v>10273</v>
      </c>
      <c r="U113" s="377">
        <v>6851</v>
      </c>
      <c r="V113" s="378">
        <v>1</v>
      </c>
      <c r="W113" s="377">
        <v>50</v>
      </c>
      <c r="X113" s="378">
        <f t="shared" si="83"/>
        <v>17175</v>
      </c>
      <c r="Y113" s="381">
        <f t="shared" si="84"/>
        <v>0.1026491994177583</v>
      </c>
    </row>
    <row r="114" spans="1:25" s="47" customFormat="1" ht="19.5" customHeight="1">
      <c r="A114" s="375" t="s">
        <v>404</v>
      </c>
      <c r="B114" s="376">
        <v>2791</v>
      </c>
      <c r="C114" s="377">
        <v>2551</v>
      </c>
      <c r="D114" s="378">
        <v>0</v>
      </c>
      <c r="E114" s="377">
        <v>0</v>
      </c>
      <c r="F114" s="378">
        <f t="shared" si="77"/>
        <v>5342</v>
      </c>
      <c r="G114" s="379">
        <f t="shared" si="78"/>
        <v>0.004665742601583837</v>
      </c>
      <c r="H114" s="376">
        <v>2835</v>
      </c>
      <c r="I114" s="377">
        <v>3040</v>
      </c>
      <c r="J114" s="378"/>
      <c r="K114" s="377"/>
      <c r="L114" s="378">
        <f t="shared" si="79"/>
        <v>5875</v>
      </c>
      <c r="M114" s="380">
        <f t="shared" si="80"/>
        <v>-0.0907234042553191</v>
      </c>
      <c r="N114" s="376">
        <v>7666</v>
      </c>
      <c r="O114" s="377">
        <v>7068</v>
      </c>
      <c r="P114" s="378">
        <v>3</v>
      </c>
      <c r="Q114" s="377"/>
      <c r="R114" s="378">
        <f t="shared" si="81"/>
        <v>14737</v>
      </c>
      <c r="S114" s="379">
        <f t="shared" si="82"/>
        <v>0.00419679992937461</v>
      </c>
      <c r="T114" s="390">
        <v>8571</v>
      </c>
      <c r="U114" s="377">
        <v>8518</v>
      </c>
      <c r="V114" s="378"/>
      <c r="W114" s="377">
        <v>0</v>
      </c>
      <c r="X114" s="378">
        <f t="shared" si="83"/>
        <v>17089</v>
      </c>
      <c r="Y114" s="381">
        <f t="shared" si="84"/>
        <v>-0.1376323951079642</v>
      </c>
    </row>
    <row r="115" spans="1:25" s="47" customFormat="1" ht="19.5" customHeight="1">
      <c r="A115" s="375" t="s">
        <v>405</v>
      </c>
      <c r="B115" s="376">
        <v>2330</v>
      </c>
      <c r="C115" s="377">
        <v>2153</v>
      </c>
      <c r="D115" s="378">
        <v>0</v>
      </c>
      <c r="E115" s="377">
        <v>0</v>
      </c>
      <c r="F115" s="378">
        <f t="shared" si="77"/>
        <v>4483</v>
      </c>
      <c r="G115" s="379">
        <f t="shared" si="78"/>
        <v>0.003915485601441472</v>
      </c>
      <c r="H115" s="376">
        <v>2169</v>
      </c>
      <c r="I115" s="377">
        <v>2317</v>
      </c>
      <c r="J115" s="378">
        <v>3</v>
      </c>
      <c r="K115" s="377">
        <v>86</v>
      </c>
      <c r="L115" s="378">
        <f t="shared" si="79"/>
        <v>4575</v>
      </c>
      <c r="M115" s="380">
        <f t="shared" si="80"/>
        <v>-0.02010928961748637</v>
      </c>
      <c r="N115" s="376">
        <v>6675</v>
      </c>
      <c r="O115" s="377">
        <v>6265</v>
      </c>
      <c r="P115" s="378">
        <v>9</v>
      </c>
      <c r="Q115" s="377"/>
      <c r="R115" s="378">
        <f t="shared" si="81"/>
        <v>12949</v>
      </c>
      <c r="S115" s="379">
        <f t="shared" si="82"/>
        <v>0.0036876136449393916</v>
      </c>
      <c r="T115" s="390">
        <v>6140</v>
      </c>
      <c r="U115" s="377">
        <v>6415</v>
      </c>
      <c r="V115" s="378">
        <v>3</v>
      </c>
      <c r="W115" s="377">
        <v>86</v>
      </c>
      <c r="X115" s="378">
        <f t="shared" si="83"/>
        <v>12644</v>
      </c>
      <c r="Y115" s="381">
        <f t="shared" si="84"/>
        <v>0.024122113255298894</v>
      </c>
    </row>
    <row r="116" spans="1:25" s="47" customFormat="1" ht="19.5" customHeight="1">
      <c r="A116" s="375" t="s">
        <v>406</v>
      </c>
      <c r="B116" s="376">
        <v>2094</v>
      </c>
      <c r="C116" s="377">
        <v>2015</v>
      </c>
      <c r="D116" s="378">
        <v>0</v>
      </c>
      <c r="E116" s="377">
        <v>0</v>
      </c>
      <c r="F116" s="378">
        <f t="shared" si="77"/>
        <v>4109</v>
      </c>
      <c r="G116" s="379">
        <f t="shared" si="78"/>
        <v>0.0035888312148835617</v>
      </c>
      <c r="H116" s="376">
        <v>1308</v>
      </c>
      <c r="I116" s="377">
        <v>1100</v>
      </c>
      <c r="J116" s="378"/>
      <c r="K116" s="377"/>
      <c r="L116" s="378">
        <f t="shared" si="79"/>
        <v>2408</v>
      </c>
      <c r="M116" s="380">
        <f t="shared" si="80"/>
        <v>0.7063953488372092</v>
      </c>
      <c r="N116" s="376">
        <v>5413</v>
      </c>
      <c r="O116" s="377">
        <v>5679</v>
      </c>
      <c r="P116" s="378"/>
      <c r="Q116" s="377">
        <v>6</v>
      </c>
      <c r="R116" s="378">
        <f t="shared" si="81"/>
        <v>11098</v>
      </c>
      <c r="S116" s="379">
        <f t="shared" si="82"/>
        <v>0.0031604862330324637</v>
      </c>
      <c r="T116" s="390">
        <v>4177</v>
      </c>
      <c r="U116" s="377">
        <v>4005</v>
      </c>
      <c r="V116" s="378"/>
      <c r="W116" s="377"/>
      <c r="X116" s="378">
        <f t="shared" si="83"/>
        <v>8182</v>
      </c>
      <c r="Y116" s="381">
        <f t="shared" si="84"/>
        <v>0.3563920801759961</v>
      </c>
    </row>
    <row r="117" spans="1:25" s="47" customFormat="1" ht="19.5" customHeight="1">
      <c r="A117" s="375" t="s">
        <v>407</v>
      </c>
      <c r="B117" s="376">
        <v>1865</v>
      </c>
      <c r="C117" s="377">
        <v>2038</v>
      </c>
      <c r="D117" s="378">
        <v>6</v>
      </c>
      <c r="E117" s="377">
        <v>0</v>
      </c>
      <c r="F117" s="378">
        <f>SUM(B117:E117)</f>
        <v>3909</v>
      </c>
      <c r="G117" s="379">
        <f>F117/$F$9</f>
        <v>0.003414149724745642</v>
      </c>
      <c r="H117" s="376">
        <v>1724</v>
      </c>
      <c r="I117" s="377">
        <v>2205</v>
      </c>
      <c r="J117" s="378"/>
      <c r="K117" s="377">
        <v>0</v>
      </c>
      <c r="L117" s="378">
        <f>SUM(H117:K117)</f>
        <v>3929</v>
      </c>
      <c r="M117" s="380">
        <f>IF(ISERROR(F117/L117-1),"         /0",(F117/L117-1))</f>
        <v>-0.005090353779587664</v>
      </c>
      <c r="N117" s="376">
        <v>5520</v>
      </c>
      <c r="O117" s="377">
        <v>6369</v>
      </c>
      <c r="P117" s="378">
        <v>6</v>
      </c>
      <c r="Q117" s="377">
        <v>79</v>
      </c>
      <c r="R117" s="378">
        <f>SUM(N117:Q117)</f>
        <v>11974</v>
      </c>
      <c r="S117" s="379">
        <f>R117/$R$9</f>
        <v>0.0034099533388295836</v>
      </c>
      <c r="T117" s="390">
        <v>4895</v>
      </c>
      <c r="U117" s="377">
        <v>6188</v>
      </c>
      <c r="V117" s="378"/>
      <c r="W117" s="377">
        <v>0</v>
      </c>
      <c r="X117" s="378">
        <f>SUM(T117:W117)</f>
        <v>11083</v>
      </c>
      <c r="Y117" s="381">
        <f>IF(ISERROR(R117/X117-1),"         /0",(R117/X117-1))</f>
        <v>0.08039339529008394</v>
      </c>
    </row>
    <row r="118" spans="1:25" s="47" customFormat="1" ht="19.5" customHeight="1">
      <c r="A118" s="375" t="s">
        <v>408</v>
      </c>
      <c r="B118" s="376">
        <v>1752</v>
      </c>
      <c r="C118" s="377">
        <v>1342</v>
      </c>
      <c r="D118" s="378">
        <v>0</v>
      </c>
      <c r="E118" s="377">
        <v>0</v>
      </c>
      <c r="F118" s="378">
        <f>SUM(B118:E118)</f>
        <v>3094</v>
      </c>
      <c r="G118" s="379">
        <f>F118/$F$9</f>
        <v>0.002702322652433619</v>
      </c>
      <c r="H118" s="376">
        <v>2055</v>
      </c>
      <c r="I118" s="377">
        <v>1603</v>
      </c>
      <c r="J118" s="378"/>
      <c r="K118" s="377"/>
      <c r="L118" s="378">
        <f>SUM(H118:K118)</f>
        <v>3658</v>
      </c>
      <c r="M118" s="380">
        <f>IF(ISERROR(F118/L118-1),"         /0",(F118/L118-1))</f>
        <v>-0.15418261344997264</v>
      </c>
      <c r="N118" s="376">
        <v>5481</v>
      </c>
      <c r="O118" s="377">
        <v>4729</v>
      </c>
      <c r="P118" s="378"/>
      <c r="Q118" s="377"/>
      <c r="R118" s="378">
        <f>SUM(N118:Q118)</f>
        <v>10210</v>
      </c>
      <c r="S118" s="379">
        <f>R118/$R$9</f>
        <v>0.002907601769621684</v>
      </c>
      <c r="T118" s="390">
        <v>5980</v>
      </c>
      <c r="U118" s="377">
        <v>4839</v>
      </c>
      <c r="V118" s="378"/>
      <c r="W118" s="377">
        <v>121</v>
      </c>
      <c r="X118" s="378">
        <f>SUM(T118:W118)</f>
        <v>10940</v>
      </c>
      <c r="Y118" s="381">
        <f>IF(ISERROR(R118/X118-1),"         /0",(R118/X118-1))</f>
        <v>-0.06672760511883002</v>
      </c>
    </row>
    <row r="119" spans="1:25" s="47" customFormat="1" ht="19.5" customHeight="1">
      <c r="A119" s="375" t="s">
        <v>409</v>
      </c>
      <c r="B119" s="376">
        <v>1484</v>
      </c>
      <c r="C119" s="377">
        <v>1345</v>
      </c>
      <c r="D119" s="378">
        <v>0</v>
      </c>
      <c r="E119" s="377">
        <v>0</v>
      </c>
      <c r="F119" s="378">
        <f aca="true" t="shared" si="85" ref="F119:F125">SUM(B119:E119)</f>
        <v>2829</v>
      </c>
      <c r="G119" s="379">
        <f aca="true" t="shared" si="86" ref="G119:G125">F119/$F$9</f>
        <v>0.002470869678000875</v>
      </c>
      <c r="H119" s="376">
        <v>1849</v>
      </c>
      <c r="I119" s="377">
        <v>1558</v>
      </c>
      <c r="J119" s="378"/>
      <c r="K119" s="377"/>
      <c r="L119" s="378">
        <f aca="true" t="shared" si="87" ref="L119:L125">SUM(H119:K119)</f>
        <v>3407</v>
      </c>
      <c r="M119" s="380">
        <f aca="true" t="shared" si="88" ref="M119:M125">IF(ISERROR(F119/L119-1),"         /0",(F119/L119-1))</f>
        <v>-0.16965071910771945</v>
      </c>
      <c r="N119" s="376">
        <v>4966</v>
      </c>
      <c r="O119" s="377">
        <v>4516</v>
      </c>
      <c r="P119" s="378"/>
      <c r="Q119" s="377"/>
      <c r="R119" s="378">
        <f aca="true" t="shared" si="89" ref="R119:R125">SUM(N119:Q119)</f>
        <v>9482</v>
      </c>
      <c r="S119" s="379">
        <f aca="true" t="shared" si="90" ref="S119:S125">R119/$R$9</f>
        <v>0.0027002820743930274</v>
      </c>
      <c r="T119" s="390">
        <v>5153</v>
      </c>
      <c r="U119" s="377">
        <v>4346</v>
      </c>
      <c r="V119" s="378"/>
      <c r="W119" s="377"/>
      <c r="X119" s="378">
        <f aca="true" t="shared" si="91" ref="X119:X125">SUM(T119:W119)</f>
        <v>9499</v>
      </c>
      <c r="Y119" s="381">
        <f aca="true" t="shared" si="92" ref="Y119:Y125">IF(ISERROR(R119/X119-1),"         /0",(R119/X119-1))</f>
        <v>-0.0017896620696915555</v>
      </c>
    </row>
    <row r="120" spans="1:25" s="47" customFormat="1" ht="19.5" customHeight="1">
      <c r="A120" s="375" t="s">
        <v>410</v>
      </c>
      <c r="B120" s="376">
        <v>1459</v>
      </c>
      <c r="C120" s="377">
        <v>1237</v>
      </c>
      <c r="D120" s="378">
        <v>0</v>
      </c>
      <c r="E120" s="377">
        <v>0</v>
      </c>
      <c r="F120" s="378">
        <f t="shared" si="85"/>
        <v>2696</v>
      </c>
      <c r="G120" s="379">
        <f t="shared" si="86"/>
        <v>0.0023547064870591584</v>
      </c>
      <c r="H120" s="376">
        <v>1256</v>
      </c>
      <c r="I120" s="377">
        <v>1065</v>
      </c>
      <c r="J120" s="378"/>
      <c r="K120" s="377"/>
      <c r="L120" s="378">
        <f t="shared" si="87"/>
        <v>2321</v>
      </c>
      <c r="M120" s="380">
        <f t="shared" si="88"/>
        <v>0.16156828953037494</v>
      </c>
      <c r="N120" s="376">
        <v>3932</v>
      </c>
      <c r="O120" s="377">
        <v>2934</v>
      </c>
      <c r="P120" s="378">
        <v>5</v>
      </c>
      <c r="Q120" s="377">
        <v>0</v>
      </c>
      <c r="R120" s="378">
        <f t="shared" si="89"/>
        <v>6871</v>
      </c>
      <c r="S120" s="379">
        <f t="shared" si="90"/>
        <v>0.001956722013621018</v>
      </c>
      <c r="T120" s="390">
        <v>3037</v>
      </c>
      <c r="U120" s="377">
        <v>2376</v>
      </c>
      <c r="V120" s="378"/>
      <c r="W120" s="377">
        <v>0</v>
      </c>
      <c r="X120" s="378">
        <f t="shared" si="91"/>
        <v>5413</v>
      </c>
      <c r="Y120" s="381">
        <f t="shared" si="92"/>
        <v>0.2693515610567152</v>
      </c>
    </row>
    <row r="121" spans="1:25" s="47" customFormat="1" ht="19.5" customHeight="1">
      <c r="A121" s="375" t="s">
        <v>411</v>
      </c>
      <c r="B121" s="376">
        <v>1196</v>
      </c>
      <c r="C121" s="377">
        <v>999</v>
      </c>
      <c r="D121" s="378">
        <v>0</v>
      </c>
      <c r="E121" s="377">
        <v>13</v>
      </c>
      <c r="F121" s="378">
        <f>SUM(B121:E121)</f>
        <v>2208</v>
      </c>
      <c r="G121" s="379">
        <f>F121/$F$9</f>
        <v>0.0019284836511226343</v>
      </c>
      <c r="H121" s="376">
        <v>1328</v>
      </c>
      <c r="I121" s="377">
        <v>1279</v>
      </c>
      <c r="J121" s="378">
        <v>0</v>
      </c>
      <c r="K121" s="377">
        <v>11</v>
      </c>
      <c r="L121" s="378">
        <f>SUM(H121:K121)</f>
        <v>2618</v>
      </c>
      <c r="M121" s="380">
        <f>IF(ISERROR(F121/L121-1),"         /0",(F121/L121-1))</f>
        <v>-0.1566080977845684</v>
      </c>
      <c r="N121" s="376">
        <v>3834</v>
      </c>
      <c r="O121" s="377">
        <v>3601</v>
      </c>
      <c r="P121" s="378">
        <v>0</v>
      </c>
      <c r="Q121" s="377">
        <v>23</v>
      </c>
      <c r="R121" s="378">
        <f>SUM(N121:Q121)</f>
        <v>7458</v>
      </c>
      <c r="S121" s="379">
        <f>R121/$R$9</f>
        <v>0.0021238877568891795</v>
      </c>
      <c r="T121" s="390">
        <v>3918</v>
      </c>
      <c r="U121" s="377">
        <v>3525</v>
      </c>
      <c r="V121" s="378">
        <v>0</v>
      </c>
      <c r="W121" s="377">
        <v>21</v>
      </c>
      <c r="X121" s="378">
        <f>SUM(T121:W121)</f>
        <v>7464</v>
      </c>
      <c r="Y121" s="381">
        <f>IF(ISERROR(R121/X121-1),"         /0",(R121/X121-1))</f>
        <v>-0.000803858520900369</v>
      </c>
    </row>
    <row r="122" spans="1:25" s="47" customFormat="1" ht="19.5" customHeight="1">
      <c r="A122" s="375" t="s">
        <v>412</v>
      </c>
      <c r="B122" s="376">
        <v>896</v>
      </c>
      <c r="C122" s="377">
        <v>873</v>
      </c>
      <c r="D122" s="378">
        <v>0</v>
      </c>
      <c r="E122" s="377">
        <v>0</v>
      </c>
      <c r="F122" s="378">
        <f>SUM(B122:E122)</f>
        <v>1769</v>
      </c>
      <c r="G122" s="379">
        <f>F122/$F$9</f>
        <v>0.0015450577802699004</v>
      </c>
      <c r="H122" s="376">
        <v>888</v>
      </c>
      <c r="I122" s="377">
        <v>939</v>
      </c>
      <c r="J122" s="378"/>
      <c r="K122" s="377"/>
      <c r="L122" s="378">
        <f>SUM(H122:K122)</f>
        <v>1827</v>
      </c>
      <c r="M122" s="380">
        <f>IF(ISERROR(F122/L122-1),"         /0",(F122/L122-1))</f>
        <v>-0.031746031746031744</v>
      </c>
      <c r="N122" s="376">
        <v>2885</v>
      </c>
      <c r="O122" s="377">
        <v>2947</v>
      </c>
      <c r="P122" s="378"/>
      <c r="Q122" s="377"/>
      <c r="R122" s="378">
        <f>SUM(N122:Q122)</f>
        <v>5832</v>
      </c>
      <c r="S122" s="379">
        <f>R122/$R$9</f>
        <v>0.0016608358002383606</v>
      </c>
      <c r="T122" s="390">
        <v>2590</v>
      </c>
      <c r="U122" s="377">
        <v>2723</v>
      </c>
      <c r="V122" s="378"/>
      <c r="W122" s="377"/>
      <c r="X122" s="378">
        <f>SUM(T122:W122)</f>
        <v>5313</v>
      </c>
      <c r="Y122" s="381">
        <f>IF(ISERROR(R122/X122-1),"         /0",(R122/X122-1))</f>
        <v>0.0976849237718802</v>
      </c>
    </row>
    <row r="123" spans="1:25" s="47" customFormat="1" ht="19.5" customHeight="1">
      <c r="A123" s="375" t="s">
        <v>413</v>
      </c>
      <c r="B123" s="376">
        <v>856</v>
      </c>
      <c r="C123" s="377">
        <v>901</v>
      </c>
      <c r="D123" s="378">
        <v>1</v>
      </c>
      <c r="E123" s="377">
        <v>0</v>
      </c>
      <c r="F123" s="378">
        <f>SUM(B123:E123)</f>
        <v>1758</v>
      </c>
      <c r="G123" s="379">
        <f>F123/$F$9</f>
        <v>0.0015354502983123148</v>
      </c>
      <c r="H123" s="376">
        <v>1153</v>
      </c>
      <c r="I123" s="377">
        <v>1083</v>
      </c>
      <c r="J123" s="378"/>
      <c r="K123" s="377"/>
      <c r="L123" s="378">
        <f>SUM(H123:K123)</f>
        <v>2236</v>
      </c>
      <c r="M123" s="380">
        <f>IF(ISERROR(F123/L123-1),"         /0",(F123/L123-1))</f>
        <v>-0.21377459749552774</v>
      </c>
      <c r="N123" s="376">
        <v>2852</v>
      </c>
      <c r="O123" s="377">
        <v>2498</v>
      </c>
      <c r="P123" s="378">
        <v>13</v>
      </c>
      <c r="Q123" s="377"/>
      <c r="R123" s="378">
        <f>SUM(N123:Q123)</f>
        <v>5363</v>
      </c>
      <c r="S123" s="379">
        <f>R123/$R$9</f>
        <v>0.0015272740735045144</v>
      </c>
      <c r="T123" s="390">
        <v>3658</v>
      </c>
      <c r="U123" s="377">
        <v>2999</v>
      </c>
      <c r="V123" s="378">
        <v>4</v>
      </c>
      <c r="W123" s="377">
        <v>0</v>
      </c>
      <c r="X123" s="378">
        <f>SUM(T123:W123)</f>
        <v>6661</v>
      </c>
      <c r="Y123" s="381">
        <f>IF(ISERROR(R123/X123-1),"         /0",(R123/X123-1))</f>
        <v>-0.19486563579042182</v>
      </c>
    </row>
    <row r="124" spans="1:25" s="47" customFormat="1" ht="19.5" customHeight="1">
      <c r="A124" s="375" t="s">
        <v>414</v>
      </c>
      <c r="B124" s="376">
        <v>893</v>
      </c>
      <c r="C124" s="377">
        <v>748</v>
      </c>
      <c r="D124" s="378">
        <v>0</v>
      </c>
      <c r="E124" s="377">
        <v>0</v>
      </c>
      <c r="F124" s="378">
        <f t="shared" si="85"/>
        <v>1641</v>
      </c>
      <c r="G124" s="379">
        <f t="shared" si="86"/>
        <v>0.0014332616265816318</v>
      </c>
      <c r="H124" s="376">
        <v>320</v>
      </c>
      <c r="I124" s="377">
        <v>205</v>
      </c>
      <c r="J124" s="378"/>
      <c r="K124" s="377"/>
      <c r="L124" s="378">
        <f t="shared" si="87"/>
        <v>525</v>
      </c>
      <c r="M124" s="380">
        <f t="shared" si="88"/>
        <v>2.125714285714286</v>
      </c>
      <c r="N124" s="376">
        <v>2687</v>
      </c>
      <c r="O124" s="377">
        <v>2808</v>
      </c>
      <c r="P124" s="378"/>
      <c r="Q124" s="377"/>
      <c r="R124" s="378">
        <f t="shared" si="89"/>
        <v>5495</v>
      </c>
      <c r="S124" s="379">
        <f t="shared" si="90"/>
        <v>0.0015648650072547655</v>
      </c>
      <c r="T124" s="390">
        <v>924</v>
      </c>
      <c r="U124" s="377">
        <v>639</v>
      </c>
      <c r="V124" s="378"/>
      <c r="W124" s="377">
        <v>0</v>
      </c>
      <c r="X124" s="378">
        <f t="shared" si="91"/>
        <v>1563</v>
      </c>
      <c r="Y124" s="381">
        <f t="shared" si="92"/>
        <v>2.5156749840051185</v>
      </c>
    </row>
    <row r="125" spans="1:25" s="47" customFormat="1" ht="19.5" customHeight="1">
      <c r="A125" s="375" t="s">
        <v>415</v>
      </c>
      <c r="B125" s="376">
        <v>579</v>
      </c>
      <c r="C125" s="377">
        <v>483</v>
      </c>
      <c r="D125" s="378">
        <v>0</v>
      </c>
      <c r="E125" s="377">
        <v>0</v>
      </c>
      <c r="F125" s="378">
        <f t="shared" si="85"/>
        <v>1062</v>
      </c>
      <c r="G125" s="379">
        <f t="shared" si="86"/>
        <v>0.0009275587126323539</v>
      </c>
      <c r="H125" s="376">
        <v>271</v>
      </c>
      <c r="I125" s="377">
        <v>83</v>
      </c>
      <c r="J125" s="378"/>
      <c r="K125" s="377"/>
      <c r="L125" s="378">
        <f t="shared" si="87"/>
        <v>354</v>
      </c>
      <c r="M125" s="380">
        <f t="shared" si="88"/>
        <v>2</v>
      </c>
      <c r="N125" s="376">
        <v>1908</v>
      </c>
      <c r="O125" s="377">
        <v>1925</v>
      </c>
      <c r="P125" s="378">
        <v>33</v>
      </c>
      <c r="Q125" s="377"/>
      <c r="R125" s="378">
        <f t="shared" si="89"/>
        <v>3866</v>
      </c>
      <c r="S125" s="379">
        <f t="shared" si="90"/>
        <v>0.001100958711200532</v>
      </c>
      <c r="T125" s="390">
        <v>591</v>
      </c>
      <c r="U125" s="377">
        <v>213</v>
      </c>
      <c r="V125" s="378"/>
      <c r="W125" s="377">
        <v>1</v>
      </c>
      <c r="X125" s="378">
        <f t="shared" si="91"/>
        <v>805</v>
      </c>
      <c r="Y125" s="381">
        <f t="shared" si="92"/>
        <v>3.8024844720496898</v>
      </c>
    </row>
    <row r="126" spans="1:25" s="47" customFormat="1" ht="19.5" customHeight="1">
      <c r="A126" s="375" t="s">
        <v>416</v>
      </c>
      <c r="B126" s="376">
        <v>493</v>
      </c>
      <c r="C126" s="377">
        <v>466</v>
      </c>
      <c r="D126" s="378">
        <v>0</v>
      </c>
      <c r="E126" s="377">
        <v>0</v>
      </c>
      <c r="F126" s="378">
        <f aca="true" t="shared" si="93" ref="F126:F135">SUM(B126:E126)</f>
        <v>959</v>
      </c>
      <c r="G126" s="379">
        <f aca="true" t="shared" si="94" ref="G126:G135">F126/$F$9</f>
        <v>0.0008375977452113253</v>
      </c>
      <c r="H126" s="376">
        <v>1350</v>
      </c>
      <c r="I126" s="377">
        <v>1370</v>
      </c>
      <c r="J126" s="378"/>
      <c r="K126" s="377"/>
      <c r="L126" s="378">
        <f aca="true" t="shared" si="95" ref="L126:L135">SUM(H126:K126)</f>
        <v>2720</v>
      </c>
      <c r="M126" s="380">
        <f aca="true" t="shared" si="96" ref="M126:M135">IF(ISERROR(F126/L126-1),"         /0",(F126/L126-1))</f>
        <v>-0.6474264705882353</v>
      </c>
      <c r="N126" s="376">
        <v>2443</v>
      </c>
      <c r="O126" s="377">
        <v>2489</v>
      </c>
      <c r="P126" s="378">
        <v>1373</v>
      </c>
      <c r="Q126" s="377">
        <v>950</v>
      </c>
      <c r="R126" s="378">
        <f aca="true" t="shared" si="97" ref="R126:R135">SUM(N126:Q126)</f>
        <v>7255</v>
      </c>
      <c r="S126" s="379">
        <f aca="true" t="shared" si="98" ref="S126:S135">R126/$R$9</f>
        <v>0.0020660774572581115</v>
      </c>
      <c r="T126" s="390">
        <v>4809</v>
      </c>
      <c r="U126" s="377">
        <v>4684</v>
      </c>
      <c r="V126" s="378">
        <v>1368</v>
      </c>
      <c r="W126" s="377">
        <v>909</v>
      </c>
      <c r="X126" s="378">
        <f aca="true" t="shared" si="99" ref="X126:X135">SUM(T126:W126)</f>
        <v>11770</v>
      </c>
      <c r="Y126" s="381">
        <f aca="true" t="shared" si="100" ref="Y126:Y135">IF(ISERROR(R126/X126-1),"         /0",(R126/X126-1))</f>
        <v>-0.3836023789294817</v>
      </c>
    </row>
    <row r="127" spans="1:25" s="47" customFormat="1" ht="19.5" customHeight="1">
      <c r="A127" s="375" t="s">
        <v>417</v>
      </c>
      <c r="B127" s="376">
        <v>283</v>
      </c>
      <c r="C127" s="377">
        <v>341</v>
      </c>
      <c r="D127" s="378">
        <v>0</v>
      </c>
      <c r="E127" s="377">
        <v>0</v>
      </c>
      <c r="F127" s="378">
        <f t="shared" si="93"/>
        <v>624</v>
      </c>
      <c r="G127" s="379">
        <f t="shared" si="94"/>
        <v>0.0005450062492303097</v>
      </c>
      <c r="H127" s="376">
        <v>405</v>
      </c>
      <c r="I127" s="377">
        <v>331</v>
      </c>
      <c r="J127" s="378"/>
      <c r="K127" s="377"/>
      <c r="L127" s="378">
        <f t="shared" si="95"/>
        <v>736</v>
      </c>
      <c r="M127" s="380">
        <f t="shared" si="96"/>
        <v>-0.15217391304347827</v>
      </c>
      <c r="N127" s="376">
        <v>1427</v>
      </c>
      <c r="O127" s="377">
        <v>1748</v>
      </c>
      <c r="P127" s="378"/>
      <c r="Q127" s="377"/>
      <c r="R127" s="378">
        <f t="shared" si="97"/>
        <v>3175</v>
      </c>
      <c r="S127" s="379">
        <f t="shared" si="98"/>
        <v>0.000904175868613991</v>
      </c>
      <c r="T127" s="390">
        <v>1276</v>
      </c>
      <c r="U127" s="377">
        <v>1228</v>
      </c>
      <c r="V127" s="378"/>
      <c r="W127" s="377"/>
      <c r="X127" s="378">
        <f t="shared" si="99"/>
        <v>2504</v>
      </c>
      <c r="Y127" s="381">
        <f t="shared" si="100"/>
        <v>0.2679712460063899</v>
      </c>
    </row>
    <row r="128" spans="1:25" s="47" customFormat="1" ht="19.5" customHeight="1" thickBot="1">
      <c r="A128" s="375" t="s">
        <v>288</v>
      </c>
      <c r="B128" s="376">
        <v>10747</v>
      </c>
      <c r="C128" s="377">
        <v>8562</v>
      </c>
      <c r="D128" s="378">
        <v>24</v>
      </c>
      <c r="E128" s="377">
        <v>145</v>
      </c>
      <c r="F128" s="378">
        <f t="shared" si="93"/>
        <v>19478</v>
      </c>
      <c r="G128" s="379">
        <f t="shared" si="94"/>
        <v>0.017012230324532005</v>
      </c>
      <c r="H128" s="376">
        <v>12649</v>
      </c>
      <c r="I128" s="377">
        <v>11242</v>
      </c>
      <c r="J128" s="378">
        <v>159</v>
      </c>
      <c r="K128" s="377">
        <v>236</v>
      </c>
      <c r="L128" s="378">
        <f t="shared" si="95"/>
        <v>24286</v>
      </c>
      <c r="M128" s="380">
        <f t="shared" si="96"/>
        <v>-0.19797414148068848</v>
      </c>
      <c r="N128" s="376">
        <v>34648</v>
      </c>
      <c r="O128" s="377">
        <v>27152</v>
      </c>
      <c r="P128" s="378">
        <v>190</v>
      </c>
      <c r="Q128" s="377">
        <v>359</v>
      </c>
      <c r="R128" s="378">
        <f t="shared" si="97"/>
        <v>62349</v>
      </c>
      <c r="S128" s="379">
        <f t="shared" si="98"/>
        <v>0.017755735821169676</v>
      </c>
      <c r="T128" s="390">
        <v>38448</v>
      </c>
      <c r="U128" s="377">
        <v>33166</v>
      </c>
      <c r="V128" s="378">
        <v>346</v>
      </c>
      <c r="W128" s="377">
        <v>484</v>
      </c>
      <c r="X128" s="378">
        <f t="shared" si="99"/>
        <v>72444</v>
      </c>
      <c r="Y128" s="381">
        <f t="shared" si="100"/>
        <v>-0.13934901441113134</v>
      </c>
    </row>
    <row r="129" spans="1:25" s="428" customFormat="1" ht="19.5" customHeight="1">
      <c r="A129" s="421" t="s">
        <v>49</v>
      </c>
      <c r="B129" s="422">
        <f>SUM(B130:B134)</f>
        <v>14052</v>
      </c>
      <c r="C129" s="423">
        <f>SUM(C130:C134)</f>
        <v>14601</v>
      </c>
      <c r="D129" s="424">
        <f>SUM(D130:D134)</f>
        <v>91</v>
      </c>
      <c r="E129" s="423">
        <f>SUM(E130:E134)</f>
        <v>335</v>
      </c>
      <c r="F129" s="424">
        <f t="shared" si="93"/>
        <v>29079</v>
      </c>
      <c r="G129" s="425">
        <f t="shared" si="94"/>
        <v>0.025397815258602845</v>
      </c>
      <c r="H129" s="422">
        <f>SUM(H130:H134)</f>
        <v>12898</v>
      </c>
      <c r="I129" s="423">
        <f>SUM(I130:I134)</f>
        <v>12845</v>
      </c>
      <c r="J129" s="424">
        <f>SUM(J130:J134)</f>
        <v>259</v>
      </c>
      <c r="K129" s="423">
        <f>SUM(K130:K134)</f>
        <v>362</v>
      </c>
      <c r="L129" s="424">
        <f t="shared" si="95"/>
        <v>26364</v>
      </c>
      <c r="M129" s="426">
        <f t="shared" si="96"/>
        <v>0.1029813381884388</v>
      </c>
      <c r="N129" s="422">
        <f>SUM(N130:N134)</f>
        <v>44179</v>
      </c>
      <c r="O129" s="423">
        <f>SUM(O130:O134)</f>
        <v>46219</v>
      </c>
      <c r="P129" s="424">
        <f>SUM(P130:P134)</f>
        <v>654</v>
      </c>
      <c r="Q129" s="423">
        <f>SUM(Q130:Q134)</f>
        <v>750</v>
      </c>
      <c r="R129" s="424">
        <f t="shared" si="97"/>
        <v>91802</v>
      </c>
      <c r="S129" s="425">
        <f t="shared" si="98"/>
        <v>0.026143355304094992</v>
      </c>
      <c r="T129" s="422">
        <f>SUM(T130:T134)</f>
        <v>36109</v>
      </c>
      <c r="U129" s="423">
        <f>SUM(U130:U134)</f>
        <v>39006</v>
      </c>
      <c r="V129" s="424">
        <f>SUM(V130:V134)</f>
        <v>2435</v>
      </c>
      <c r="W129" s="423">
        <f>SUM(W130:W134)</f>
        <v>2866</v>
      </c>
      <c r="X129" s="424">
        <f t="shared" si="99"/>
        <v>80416</v>
      </c>
      <c r="Y129" s="427">
        <f t="shared" si="100"/>
        <v>0.14158873855949072</v>
      </c>
    </row>
    <row r="130" spans="1:25" ht="19.5" customHeight="1">
      <c r="A130" s="368" t="s">
        <v>418</v>
      </c>
      <c r="B130" s="369">
        <v>5619</v>
      </c>
      <c r="C130" s="370">
        <v>6135</v>
      </c>
      <c r="D130" s="371">
        <v>1</v>
      </c>
      <c r="E130" s="370">
        <v>0</v>
      </c>
      <c r="F130" s="371">
        <f t="shared" si="93"/>
        <v>11755</v>
      </c>
      <c r="G130" s="372">
        <f t="shared" si="94"/>
        <v>0.010266904582856234</v>
      </c>
      <c r="H130" s="369">
        <v>4845</v>
      </c>
      <c r="I130" s="370">
        <v>4727</v>
      </c>
      <c r="J130" s="371">
        <v>6</v>
      </c>
      <c r="K130" s="370">
        <v>116</v>
      </c>
      <c r="L130" s="371">
        <f t="shared" si="95"/>
        <v>9694</v>
      </c>
      <c r="M130" s="373">
        <f t="shared" si="96"/>
        <v>0.21260573550649897</v>
      </c>
      <c r="N130" s="369">
        <v>17382</v>
      </c>
      <c r="O130" s="370">
        <v>18758</v>
      </c>
      <c r="P130" s="371">
        <v>39</v>
      </c>
      <c r="Q130" s="370">
        <v>122</v>
      </c>
      <c r="R130" s="371">
        <f t="shared" si="97"/>
        <v>36301</v>
      </c>
      <c r="S130" s="372">
        <f t="shared" si="98"/>
        <v>0.010337791561120153</v>
      </c>
      <c r="T130" s="389">
        <v>13063</v>
      </c>
      <c r="U130" s="370">
        <v>13968</v>
      </c>
      <c r="V130" s="371">
        <v>14</v>
      </c>
      <c r="W130" s="370">
        <v>124</v>
      </c>
      <c r="X130" s="371">
        <f t="shared" si="99"/>
        <v>27169</v>
      </c>
      <c r="Y130" s="374">
        <f t="shared" si="100"/>
        <v>0.3361183702013324</v>
      </c>
    </row>
    <row r="131" spans="1:25" ht="19.5" customHeight="1">
      <c r="A131" s="375" t="s">
        <v>419</v>
      </c>
      <c r="B131" s="376">
        <v>4342</v>
      </c>
      <c r="C131" s="377">
        <v>3772</v>
      </c>
      <c r="D131" s="378">
        <v>2</v>
      </c>
      <c r="E131" s="377">
        <v>263</v>
      </c>
      <c r="F131" s="378">
        <f t="shared" si="93"/>
        <v>8379</v>
      </c>
      <c r="G131" s="379">
        <f t="shared" si="94"/>
        <v>0.007318281029328149</v>
      </c>
      <c r="H131" s="376">
        <v>1494</v>
      </c>
      <c r="I131" s="377">
        <v>1760</v>
      </c>
      <c r="J131" s="378">
        <v>59</v>
      </c>
      <c r="K131" s="377">
        <v>26</v>
      </c>
      <c r="L131" s="378">
        <f t="shared" si="95"/>
        <v>3339</v>
      </c>
      <c r="M131" s="380">
        <f t="shared" si="96"/>
        <v>1.509433962264151</v>
      </c>
      <c r="N131" s="376">
        <v>13117</v>
      </c>
      <c r="O131" s="377">
        <v>11697</v>
      </c>
      <c r="P131" s="378">
        <v>378</v>
      </c>
      <c r="Q131" s="377">
        <v>347</v>
      </c>
      <c r="R131" s="378">
        <f t="shared" si="97"/>
        <v>25539</v>
      </c>
      <c r="S131" s="379">
        <f t="shared" si="98"/>
        <v>0.007272991341270146</v>
      </c>
      <c r="T131" s="390">
        <v>3780</v>
      </c>
      <c r="U131" s="377">
        <v>4818</v>
      </c>
      <c r="V131" s="378">
        <v>1225</v>
      </c>
      <c r="W131" s="377">
        <v>1257</v>
      </c>
      <c r="X131" s="378">
        <f t="shared" si="99"/>
        <v>11080</v>
      </c>
      <c r="Y131" s="381">
        <f t="shared" si="100"/>
        <v>1.3049638989169674</v>
      </c>
    </row>
    <row r="132" spans="1:25" ht="19.5" customHeight="1">
      <c r="A132" s="375" t="s">
        <v>420</v>
      </c>
      <c r="B132" s="376">
        <v>2619</v>
      </c>
      <c r="C132" s="377">
        <v>2855</v>
      </c>
      <c r="D132" s="378">
        <v>0</v>
      </c>
      <c r="E132" s="377">
        <v>0</v>
      </c>
      <c r="F132" s="378">
        <f t="shared" si="93"/>
        <v>5474</v>
      </c>
      <c r="G132" s="379">
        <f t="shared" si="94"/>
        <v>0.0047810323850748645</v>
      </c>
      <c r="H132" s="376">
        <v>3182</v>
      </c>
      <c r="I132" s="377">
        <v>3407</v>
      </c>
      <c r="J132" s="378">
        <v>0</v>
      </c>
      <c r="K132" s="377">
        <v>0</v>
      </c>
      <c r="L132" s="378">
        <f t="shared" si="95"/>
        <v>6589</v>
      </c>
      <c r="M132" s="380">
        <f t="shared" si="96"/>
        <v>-0.16922142965548637</v>
      </c>
      <c r="N132" s="376">
        <v>8572</v>
      </c>
      <c r="O132" s="377">
        <v>10035</v>
      </c>
      <c r="P132" s="378">
        <v>0</v>
      </c>
      <c r="Q132" s="377">
        <v>0</v>
      </c>
      <c r="R132" s="378">
        <f t="shared" si="97"/>
        <v>18607</v>
      </c>
      <c r="S132" s="379">
        <f t="shared" si="98"/>
        <v>0.005298897759779694</v>
      </c>
      <c r="T132" s="390">
        <v>8759</v>
      </c>
      <c r="U132" s="377">
        <v>11101</v>
      </c>
      <c r="V132" s="378">
        <v>75</v>
      </c>
      <c r="W132" s="377">
        <v>170</v>
      </c>
      <c r="X132" s="378">
        <f t="shared" si="99"/>
        <v>20105</v>
      </c>
      <c r="Y132" s="381">
        <f t="shared" si="100"/>
        <v>-0.07450882864958963</v>
      </c>
    </row>
    <row r="133" spans="1:25" ht="19.5" customHeight="1">
      <c r="A133" s="375" t="s">
        <v>421</v>
      </c>
      <c r="B133" s="376">
        <v>296</v>
      </c>
      <c r="C133" s="377">
        <v>276</v>
      </c>
      <c r="D133" s="378">
        <v>0</v>
      </c>
      <c r="E133" s="377">
        <v>5</v>
      </c>
      <c r="F133" s="378">
        <f t="shared" si="93"/>
        <v>577</v>
      </c>
      <c r="G133" s="379">
        <f t="shared" si="94"/>
        <v>0.0005039560990478985</v>
      </c>
      <c r="H133" s="376">
        <v>379</v>
      </c>
      <c r="I133" s="377">
        <v>332</v>
      </c>
      <c r="J133" s="378"/>
      <c r="K133" s="377"/>
      <c r="L133" s="378">
        <f t="shared" si="95"/>
        <v>711</v>
      </c>
      <c r="M133" s="380">
        <f t="shared" si="96"/>
        <v>-0.1884669479606188</v>
      </c>
      <c r="N133" s="376">
        <v>920</v>
      </c>
      <c r="O133" s="377">
        <v>889</v>
      </c>
      <c r="P133" s="378">
        <v>0</v>
      </c>
      <c r="Q133" s="377">
        <v>12</v>
      </c>
      <c r="R133" s="378">
        <f t="shared" si="97"/>
        <v>1821</v>
      </c>
      <c r="S133" s="379">
        <f t="shared" si="98"/>
        <v>0.0005185840178727803</v>
      </c>
      <c r="T133" s="390">
        <v>1241</v>
      </c>
      <c r="U133" s="377">
        <v>1228</v>
      </c>
      <c r="V133" s="378">
        <v>3</v>
      </c>
      <c r="W133" s="377">
        <v>10</v>
      </c>
      <c r="X133" s="378">
        <f t="shared" si="99"/>
        <v>2482</v>
      </c>
      <c r="Y133" s="381">
        <f t="shared" si="100"/>
        <v>-0.26631748589846893</v>
      </c>
    </row>
    <row r="134" spans="1:25" ht="19.5" customHeight="1" thickBot="1">
      <c r="A134" s="375" t="s">
        <v>288</v>
      </c>
      <c r="B134" s="376">
        <v>1176</v>
      </c>
      <c r="C134" s="377">
        <v>1563</v>
      </c>
      <c r="D134" s="378">
        <v>88</v>
      </c>
      <c r="E134" s="377">
        <v>67</v>
      </c>
      <c r="F134" s="378">
        <f t="shared" si="93"/>
        <v>2894</v>
      </c>
      <c r="G134" s="379">
        <f t="shared" si="94"/>
        <v>0.002527641162295699</v>
      </c>
      <c r="H134" s="376">
        <v>2998</v>
      </c>
      <c r="I134" s="377">
        <v>2619</v>
      </c>
      <c r="J134" s="378">
        <v>194</v>
      </c>
      <c r="K134" s="377">
        <v>220</v>
      </c>
      <c r="L134" s="378">
        <f t="shared" si="95"/>
        <v>6031</v>
      </c>
      <c r="M134" s="380">
        <f t="shared" si="96"/>
        <v>-0.5201459127839496</v>
      </c>
      <c r="N134" s="376">
        <v>4188</v>
      </c>
      <c r="O134" s="377">
        <v>4840</v>
      </c>
      <c r="P134" s="378">
        <v>237</v>
      </c>
      <c r="Q134" s="377">
        <v>269</v>
      </c>
      <c r="R134" s="378">
        <f t="shared" si="97"/>
        <v>9534</v>
      </c>
      <c r="S134" s="379">
        <f t="shared" si="98"/>
        <v>0.0027150906240522173</v>
      </c>
      <c r="T134" s="390">
        <v>9266</v>
      </c>
      <c r="U134" s="377">
        <v>7891</v>
      </c>
      <c r="V134" s="378">
        <v>1118</v>
      </c>
      <c r="W134" s="377">
        <v>1305</v>
      </c>
      <c r="X134" s="378">
        <f t="shared" si="99"/>
        <v>19580</v>
      </c>
      <c r="Y134" s="381">
        <f t="shared" si="100"/>
        <v>-0.5130745658835547</v>
      </c>
    </row>
    <row r="135" spans="1:25" s="47" customFormat="1" ht="19.5" customHeight="1" thickBot="1">
      <c r="A135" s="54" t="s">
        <v>48</v>
      </c>
      <c r="B135" s="51">
        <v>3971</v>
      </c>
      <c r="C135" s="50">
        <v>2851</v>
      </c>
      <c r="D135" s="49">
        <v>0</v>
      </c>
      <c r="E135" s="50">
        <v>0</v>
      </c>
      <c r="F135" s="49">
        <f t="shared" si="93"/>
        <v>6822</v>
      </c>
      <c r="G135" s="52">
        <f t="shared" si="94"/>
        <v>0.005958385628604444</v>
      </c>
      <c r="H135" s="51">
        <v>2616</v>
      </c>
      <c r="I135" s="50">
        <v>2899</v>
      </c>
      <c r="J135" s="49"/>
      <c r="K135" s="50">
        <v>4</v>
      </c>
      <c r="L135" s="49">
        <f t="shared" si="95"/>
        <v>5519</v>
      </c>
      <c r="M135" s="53">
        <f t="shared" si="96"/>
        <v>0.2360934951984055</v>
      </c>
      <c r="N135" s="51">
        <v>9695</v>
      </c>
      <c r="O135" s="50">
        <v>7982</v>
      </c>
      <c r="P135" s="49">
        <v>0</v>
      </c>
      <c r="Q135" s="50"/>
      <c r="R135" s="49">
        <f t="shared" si="97"/>
        <v>17677</v>
      </c>
      <c r="S135" s="52">
        <f t="shared" si="98"/>
        <v>0.005034052544721108</v>
      </c>
      <c r="T135" s="51">
        <v>7431</v>
      </c>
      <c r="U135" s="50">
        <v>7517</v>
      </c>
      <c r="V135" s="49">
        <v>14</v>
      </c>
      <c r="W135" s="50">
        <v>14</v>
      </c>
      <c r="X135" s="49">
        <f t="shared" si="99"/>
        <v>14976</v>
      </c>
      <c r="Y135" s="48">
        <f t="shared" si="100"/>
        <v>0.1803552350427351</v>
      </c>
    </row>
    <row r="136" ht="15" thickTop="1">
      <c r="A136" s="13"/>
    </row>
    <row r="137" ht="14.25">
      <c r="A137" s="1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36:Y65536 M136:M65536 Y3 M3 M5:M8 Y5:Y8">
    <cfRule type="cellIs" priority="1" dxfId="97" operator="lessThan" stopIfTrue="1">
      <formula>0</formula>
    </cfRule>
  </conditionalFormatting>
  <conditionalFormatting sqref="Y9:Y135 M9:M135">
    <cfRule type="cellIs" priority="2" dxfId="97" operator="lessThan" stopIfTrue="1">
      <formula>0</formula>
    </cfRule>
    <cfRule type="cellIs" priority="3" dxfId="99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4"/>
  <sheetViews>
    <sheetView showGridLines="0" zoomScale="80" zoomScaleNormal="80" zoomScalePageLayoutView="0" workbookViewId="0" topLeftCell="A1">
      <selection activeCell="T52" sqref="T52:W52"/>
    </sheetView>
  </sheetViews>
  <sheetFormatPr defaultColWidth="8.00390625" defaultRowHeight="15"/>
  <cols>
    <col min="1" max="1" width="24.00390625" style="23" customWidth="1"/>
    <col min="2" max="2" width="9.421875" style="23" bestFit="1" customWidth="1"/>
    <col min="3" max="3" width="10.7109375" style="23" customWidth="1"/>
    <col min="4" max="4" width="9.140625" style="23" customWidth="1"/>
    <col min="5" max="5" width="10.8515625" style="23" customWidth="1"/>
    <col min="6" max="6" width="11.140625" style="23" customWidth="1"/>
    <col min="7" max="7" width="10.00390625" style="23" bestFit="1" customWidth="1"/>
    <col min="8" max="8" width="10.421875" style="23" customWidth="1"/>
    <col min="9" max="9" width="10.8515625" style="23" customWidth="1"/>
    <col min="10" max="10" width="8.57421875" style="23" customWidth="1"/>
    <col min="11" max="11" width="10.57421875" style="23" customWidth="1"/>
    <col min="12" max="12" width="11.00390625" style="23" customWidth="1"/>
    <col min="13" max="13" width="10.57421875" style="23" bestFit="1" customWidth="1"/>
    <col min="14" max="14" width="12.421875" style="23" customWidth="1"/>
    <col min="15" max="15" width="11.140625" style="23" bestFit="1" customWidth="1"/>
    <col min="16" max="16" width="10.00390625" style="23" customWidth="1"/>
    <col min="17" max="17" width="10.8515625" style="23" customWidth="1"/>
    <col min="18" max="18" width="12.421875" style="23" customWidth="1"/>
    <col min="19" max="19" width="11.28125" style="23" bestFit="1" customWidth="1"/>
    <col min="20" max="21" width="12.421875" style="23" customWidth="1"/>
    <col min="22" max="22" width="10.8515625" style="23" customWidth="1"/>
    <col min="23" max="23" width="11.00390625" style="23" customWidth="1"/>
    <col min="24" max="24" width="12.710937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700" t="s">
        <v>58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2"/>
    </row>
    <row r="4" spans="1:25" ht="21" customHeight="1" thickBot="1">
      <c r="A4" s="709" t="s">
        <v>57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1"/>
    </row>
    <row r="5" spans="1:25" s="59" customFormat="1" ht="17.25" customHeight="1" thickBot="1" thickTop="1">
      <c r="A5" s="646" t="s">
        <v>56</v>
      </c>
      <c r="B5" s="693" t="s">
        <v>33</v>
      </c>
      <c r="C5" s="694"/>
      <c r="D5" s="694"/>
      <c r="E5" s="694"/>
      <c r="F5" s="694"/>
      <c r="G5" s="694"/>
      <c r="H5" s="694"/>
      <c r="I5" s="694"/>
      <c r="J5" s="695"/>
      <c r="K5" s="695"/>
      <c r="L5" s="695"/>
      <c r="M5" s="696"/>
      <c r="N5" s="693" t="s">
        <v>32</v>
      </c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7"/>
    </row>
    <row r="6" spans="1:25" s="40" customFormat="1" ht="26.25" customHeight="1">
      <c r="A6" s="647"/>
      <c r="B6" s="712" t="s">
        <v>154</v>
      </c>
      <c r="C6" s="713"/>
      <c r="D6" s="713"/>
      <c r="E6" s="713"/>
      <c r="F6" s="713"/>
      <c r="G6" s="690" t="s">
        <v>31</v>
      </c>
      <c r="H6" s="712" t="s">
        <v>155</v>
      </c>
      <c r="I6" s="713"/>
      <c r="J6" s="713"/>
      <c r="K6" s="713"/>
      <c r="L6" s="713"/>
      <c r="M6" s="687" t="s">
        <v>30</v>
      </c>
      <c r="N6" s="712" t="s">
        <v>156</v>
      </c>
      <c r="O6" s="713"/>
      <c r="P6" s="713"/>
      <c r="Q6" s="713"/>
      <c r="R6" s="713"/>
      <c r="S6" s="690" t="s">
        <v>31</v>
      </c>
      <c r="T6" s="712" t="s">
        <v>157</v>
      </c>
      <c r="U6" s="713"/>
      <c r="V6" s="713"/>
      <c r="W6" s="713"/>
      <c r="X6" s="713"/>
      <c r="Y6" s="703" t="s">
        <v>30</v>
      </c>
    </row>
    <row r="7" spans="1:25" s="35" customFormat="1" ht="26.25" customHeight="1">
      <c r="A7" s="648"/>
      <c r="B7" s="708" t="s">
        <v>20</v>
      </c>
      <c r="C7" s="707"/>
      <c r="D7" s="706" t="s">
        <v>19</v>
      </c>
      <c r="E7" s="707"/>
      <c r="F7" s="698" t="s">
        <v>15</v>
      </c>
      <c r="G7" s="691"/>
      <c r="H7" s="708" t="s">
        <v>20</v>
      </c>
      <c r="I7" s="707"/>
      <c r="J7" s="706" t="s">
        <v>19</v>
      </c>
      <c r="K7" s="707"/>
      <c r="L7" s="698" t="s">
        <v>15</v>
      </c>
      <c r="M7" s="688"/>
      <c r="N7" s="708" t="s">
        <v>20</v>
      </c>
      <c r="O7" s="707"/>
      <c r="P7" s="706" t="s">
        <v>19</v>
      </c>
      <c r="Q7" s="707"/>
      <c r="R7" s="698" t="s">
        <v>15</v>
      </c>
      <c r="S7" s="691"/>
      <c r="T7" s="708" t="s">
        <v>20</v>
      </c>
      <c r="U7" s="707"/>
      <c r="V7" s="706" t="s">
        <v>19</v>
      </c>
      <c r="W7" s="707"/>
      <c r="X7" s="698" t="s">
        <v>15</v>
      </c>
      <c r="Y7" s="704"/>
    </row>
    <row r="8" spans="1:25" s="55" customFormat="1" ht="15" thickBot="1">
      <c r="A8" s="649"/>
      <c r="B8" s="58" t="s">
        <v>17</v>
      </c>
      <c r="C8" s="56" t="s">
        <v>16</v>
      </c>
      <c r="D8" s="57" t="s">
        <v>17</v>
      </c>
      <c r="E8" s="56" t="s">
        <v>16</v>
      </c>
      <c r="F8" s="699"/>
      <c r="G8" s="692"/>
      <c r="H8" s="58" t="s">
        <v>17</v>
      </c>
      <c r="I8" s="56" t="s">
        <v>16</v>
      </c>
      <c r="J8" s="57" t="s">
        <v>17</v>
      </c>
      <c r="K8" s="56" t="s">
        <v>16</v>
      </c>
      <c r="L8" s="699"/>
      <c r="M8" s="689"/>
      <c r="N8" s="58" t="s">
        <v>17</v>
      </c>
      <c r="O8" s="56" t="s">
        <v>16</v>
      </c>
      <c r="P8" s="57" t="s">
        <v>17</v>
      </c>
      <c r="Q8" s="56" t="s">
        <v>16</v>
      </c>
      <c r="R8" s="699"/>
      <c r="S8" s="692"/>
      <c r="T8" s="58" t="s">
        <v>17</v>
      </c>
      <c r="U8" s="56" t="s">
        <v>16</v>
      </c>
      <c r="V8" s="57" t="s">
        <v>17</v>
      </c>
      <c r="W8" s="56" t="s">
        <v>16</v>
      </c>
      <c r="X8" s="699"/>
      <c r="Y8" s="705"/>
    </row>
    <row r="9" spans="1:25" s="536" customFormat="1" ht="18" customHeight="1" thickBot="1" thickTop="1">
      <c r="A9" s="552" t="s">
        <v>22</v>
      </c>
      <c r="B9" s="553">
        <f>B10+B14+B25+B38+B48+B52</f>
        <v>588520</v>
      </c>
      <c r="C9" s="554">
        <f>C10+C14+C25+C38+C48+C52</f>
        <v>543843</v>
      </c>
      <c r="D9" s="555">
        <f>D10+D14+D25+D38+D48+D52</f>
        <v>6649</v>
      </c>
      <c r="E9" s="556">
        <f>E10+E14+E25+E38+E48+E52</f>
        <v>5929</v>
      </c>
      <c r="F9" s="557">
        <f aca="true" t="shared" si="0" ref="F9:F52">SUM(B9:E9)</f>
        <v>1144941</v>
      </c>
      <c r="G9" s="558">
        <f aca="true" t="shared" si="1" ref="G9:G52">F9/$F$9</f>
        <v>1</v>
      </c>
      <c r="H9" s="553">
        <f>H10+H14+H25+H38+H48+H52</f>
        <v>575513</v>
      </c>
      <c r="I9" s="554">
        <f>I10+I14+I25+I38+I48+I52</f>
        <v>526506</v>
      </c>
      <c r="J9" s="555">
        <f>J10+J14+J25+J38+J48+J52</f>
        <v>4169</v>
      </c>
      <c r="K9" s="556">
        <f>K10+K14+K25+K38+K48+K52</f>
        <v>4335</v>
      </c>
      <c r="L9" s="557">
        <f aca="true" t="shared" si="2" ref="L9:L52">SUM(H9:K9)</f>
        <v>1110523</v>
      </c>
      <c r="M9" s="559">
        <f aca="true" t="shared" si="3" ref="M9:M52">IF(ISERROR(F9/L9-1),"         /0",(F9/L9-1))</f>
        <v>0.030992604385501332</v>
      </c>
      <c r="N9" s="553">
        <f>N10+N14+N25+N38+N48+N52</f>
        <v>1763327</v>
      </c>
      <c r="O9" s="554">
        <f>O10+O14+O25+O38+O48+O52</f>
        <v>1718941</v>
      </c>
      <c r="P9" s="555">
        <f>P10+P14+P25+P38+P48+P52</f>
        <v>14851</v>
      </c>
      <c r="Q9" s="556">
        <f>Q10+Q14+Q25+Q38+Q48+Q52</f>
        <v>14366</v>
      </c>
      <c r="R9" s="557">
        <f aca="true" t="shared" si="4" ref="R9:R52">SUM(N9:Q9)</f>
        <v>3511485</v>
      </c>
      <c r="S9" s="558">
        <f aca="true" t="shared" si="5" ref="S9:S52">R9/$R$9</f>
        <v>1</v>
      </c>
      <c r="T9" s="553">
        <f>T10+T14+T25+T38+T48+T52</f>
        <v>1634123</v>
      </c>
      <c r="U9" s="554">
        <f>U10+U14+U25+U38+U48+U52</f>
        <v>1565305</v>
      </c>
      <c r="V9" s="555">
        <f>V10+V14+V25+V38+V48+V52</f>
        <v>22074</v>
      </c>
      <c r="W9" s="556">
        <f>W10+W14+W25+W38+W48+W52</f>
        <v>22152</v>
      </c>
      <c r="X9" s="557">
        <f aca="true" t="shared" si="6" ref="X9:X52">SUM(T9:W9)</f>
        <v>3243654</v>
      </c>
      <c r="Y9" s="560">
        <f>IF(ISERROR(R9/X9-1),"         /0",(R9/X9-1))</f>
        <v>0.08257076741230729</v>
      </c>
    </row>
    <row r="10" spans="1:25" s="69" customFormat="1" ht="19.5" customHeight="1">
      <c r="A10" s="78" t="s">
        <v>53</v>
      </c>
      <c r="B10" s="75">
        <f>SUM(B11:B13)</f>
        <v>176924</v>
      </c>
      <c r="C10" s="74">
        <f>SUM(C11:C13)</f>
        <v>173642</v>
      </c>
      <c r="D10" s="73">
        <f>SUM(D11:D13)</f>
        <v>1368</v>
      </c>
      <c r="E10" s="72">
        <f>SUM(E11:E13)</f>
        <v>846</v>
      </c>
      <c r="F10" s="71">
        <f t="shared" si="0"/>
        <v>352780</v>
      </c>
      <c r="G10" s="76">
        <f t="shared" si="1"/>
        <v>0.3081206804542767</v>
      </c>
      <c r="H10" s="75">
        <f>SUM(H11:H13)</f>
        <v>161847</v>
      </c>
      <c r="I10" s="74">
        <f>SUM(I11:I13)</f>
        <v>146619</v>
      </c>
      <c r="J10" s="73">
        <f>SUM(J11:J13)</f>
        <v>317</v>
      </c>
      <c r="K10" s="72">
        <f>SUM(K11:K13)</f>
        <v>190</v>
      </c>
      <c r="L10" s="71">
        <f t="shared" si="2"/>
        <v>308973</v>
      </c>
      <c r="M10" s="77">
        <f t="shared" si="3"/>
        <v>0.14178261530942837</v>
      </c>
      <c r="N10" s="75">
        <f>SUM(N11:N13)</f>
        <v>516750</v>
      </c>
      <c r="O10" s="74">
        <f>SUM(O11:O13)</f>
        <v>523777</v>
      </c>
      <c r="P10" s="73">
        <f>SUM(P11:P13)</f>
        <v>2690</v>
      </c>
      <c r="Q10" s="72">
        <f>SUM(Q11:Q13)</f>
        <v>2191</v>
      </c>
      <c r="R10" s="71">
        <f t="shared" si="4"/>
        <v>1045408</v>
      </c>
      <c r="S10" s="76">
        <f t="shared" si="5"/>
        <v>0.2977110823483512</v>
      </c>
      <c r="T10" s="75">
        <f>SUM(T11:T13)</f>
        <v>451662</v>
      </c>
      <c r="U10" s="74">
        <f>SUM(U11:U13)</f>
        <v>437210</v>
      </c>
      <c r="V10" s="73">
        <f>SUM(V11:V13)</f>
        <v>1414</v>
      </c>
      <c r="W10" s="72">
        <f>SUM(W11:W13)</f>
        <v>1412</v>
      </c>
      <c r="X10" s="71">
        <f t="shared" si="6"/>
        <v>891698</v>
      </c>
      <c r="Y10" s="108">
        <f aca="true" t="shared" si="7" ref="Y10:Y52">IF(ISERROR(R10/X10-1),"         /0",IF(R10/X10&gt;5,"  *  ",(R10/X10-1)))</f>
        <v>0.1723789892990677</v>
      </c>
    </row>
    <row r="11" spans="1:25" ht="19.5" customHeight="1">
      <c r="A11" s="368" t="s">
        <v>422</v>
      </c>
      <c r="B11" s="369">
        <v>163021</v>
      </c>
      <c r="C11" s="370">
        <v>162667</v>
      </c>
      <c r="D11" s="371">
        <v>842</v>
      </c>
      <c r="E11" s="392">
        <v>332</v>
      </c>
      <c r="F11" s="393">
        <f t="shared" si="0"/>
        <v>326862</v>
      </c>
      <c r="G11" s="372">
        <f t="shared" si="1"/>
        <v>0.2854837061473037</v>
      </c>
      <c r="H11" s="369">
        <v>151725</v>
      </c>
      <c r="I11" s="370">
        <v>138207</v>
      </c>
      <c r="J11" s="371">
        <v>317</v>
      </c>
      <c r="K11" s="392">
        <v>190</v>
      </c>
      <c r="L11" s="393">
        <f t="shared" si="2"/>
        <v>290439</v>
      </c>
      <c r="M11" s="394">
        <f t="shared" si="3"/>
        <v>0.1254067119085247</v>
      </c>
      <c r="N11" s="369">
        <v>476325</v>
      </c>
      <c r="O11" s="370">
        <v>488926</v>
      </c>
      <c r="P11" s="371">
        <v>1050</v>
      </c>
      <c r="Q11" s="392">
        <v>626</v>
      </c>
      <c r="R11" s="393">
        <f t="shared" si="4"/>
        <v>966927</v>
      </c>
      <c r="S11" s="372">
        <f t="shared" si="5"/>
        <v>0.27536127877521904</v>
      </c>
      <c r="T11" s="389">
        <v>420733</v>
      </c>
      <c r="U11" s="370">
        <v>410221</v>
      </c>
      <c r="V11" s="371">
        <v>1413</v>
      </c>
      <c r="W11" s="392">
        <v>1412</v>
      </c>
      <c r="X11" s="393">
        <f t="shared" si="6"/>
        <v>833779</v>
      </c>
      <c r="Y11" s="374">
        <f t="shared" si="7"/>
        <v>0.15969219661325118</v>
      </c>
    </row>
    <row r="12" spans="1:25" ht="19.5" customHeight="1">
      <c r="A12" s="375" t="s">
        <v>423</v>
      </c>
      <c r="B12" s="376">
        <v>11304</v>
      </c>
      <c r="C12" s="377">
        <v>8434</v>
      </c>
      <c r="D12" s="378">
        <v>521</v>
      </c>
      <c r="E12" s="395">
        <v>514</v>
      </c>
      <c r="F12" s="396">
        <f t="shared" si="0"/>
        <v>20773</v>
      </c>
      <c r="G12" s="379">
        <f t="shared" si="1"/>
        <v>0.018143292973175035</v>
      </c>
      <c r="H12" s="376">
        <v>7612</v>
      </c>
      <c r="I12" s="377">
        <v>5952</v>
      </c>
      <c r="J12" s="378"/>
      <c r="K12" s="395"/>
      <c r="L12" s="396">
        <f t="shared" si="2"/>
        <v>13564</v>
      </c>
      <c r="M12" s="397">
        <f t="shared" si="3"/>
        <v>0.5314803892657034</v>
      </c>
      <c r="N12" s="376">
        <v>32876</v>
      </c>
      <c r="O12" s="377">
        <v>27726</v>
      </c>
      <c r="P12" s="378">
        <v>1634</v>
      </c>
      <c r="Q12" s="395">
        <v>1565</v>
      </c>
      <c r="R12" s="396">
        <f t="shared" si="4"/>
        <v>63801</v>
      </c>
      <c r="S12" s="379">
        <f t="shared" si="5"/>
        <v>0.018169236092422436</v>
      </c>
      <c r="T12" s="390">
        <v>23905</v>
      </c>
      <c r="U12" s="377">
        <v>19837</v>
      </c>
      <c r="V12" s="378"/>
      <c r="W12" s="395">
        <v>0</v>
      </c>
      <c r="X12" s="396">
        <f t="shared" si="6"/>
        <v>43742</v>
      </c>
      <c r="Y12" s="381">
        <f t="shared" si="7"/>
        <v>0.4585752823373417</v>
      </c>
    </row>
    <row r="13" spans="1:25" ht="19.5" customHeight="1" thickBot="1">
      <c r="A13" s="382" t="s">
        <v>424</v>
      </c>
      <c r="B13" s="383">
        <v>2599</v>
      </c>
      <c r="C13" s="384">
        <v>2541</v>
      </c>
      <c r="D13" s="385">
        <v>5</v>
      </c>
      <c r="E13" s="398">
        <v>0</v>
      </c>
      <c r="F13" s="399">
        <f t="shared" si="0"/>
        <v>5145</v>
      </c>
      <c r="G13" s="386">
        <f t="shared" si="1"/>
        <v>0.004493681333797986</v>
      </c>
      <c r="H13" s="383">
        <v>2510</v>
      </c>
      <c r="I13" s="384">
        <v>2460</v>
      </c>
      <c r="J13" s="385"/>
      <c r="K13" s="398">
        <v>0</v>
      </c>
      <c r="L13" s="399">
        <f t="shared" si="2"/>
        <v>4970</v>
      </c>
      <c r="M13" s="400">
        <f t="shared" si="3"/>
        <v>0.035211267605633756</v>
      </c>
      <c r="N13" s="383">
        <v>7549</v>
      </c>
      <c r="O13" s="384">
        <v>7125</v>
      </c>
      <c r="P13" s="385">
        <v>6</v>
      </c>
      <c r="Q13" s="398">
        <v>0</v>
      </c>
      <c r="R13" s="399">
        <f t="shared" si="4"/>
        <v>14680</v>
      </c>
      <c r="S13" s="386">
        <f t="shared" si="5"/>
        <v>0.004180567480709729</v>
      </c>
      <c r="T13" s="391">
        <v>7024</v>
      </c>
      <c r="U13" s="384">
        <v>7152</v>
      </c>
      <c r="V13" s="385">
        <v>1</v>
      </c>
      <c r="W13" s="398">
        <v>0</v>
      </c>
      <c r="X13" s="399">
        <f t="shared" si="6"/>
        <v>14177</v>
      </c>
      <c r="Y13" s="388">
        <f t="shared" si="7"/>
        <v>0.03548000282147146</v>
      </c>
    </row>
    <row r="14" spans="1:25" s="69" customFormat="1" ht="19.5" customHeight="1">
      <c r="A14" s="78" t="s">
        <v>52</v>
      </c>
      <c r="B14" s="75">
        <f>SUM(B15:B24)</f>
        <v>153395</v>
      </c>
      <c r="C14" s="74">
        <f>SUM(C15:C24)</f>
        <v>145691</v>
      </c>
      <c r="D14" s="73">
        <f>SUM(D15:D24)</f>
        <v>3276</v>
      </c>
      <c r="E14" s="72">
        <f>SUM(E15:E24)</f>
        <v>3255</v>
      </c>
      <c r="F14" s="71">
        <f t="shared" si="0"/>
        <v>305617</v>
      </c>
      <c r="G14" s="76">
        <f t="shared" si="1"/>
        <v>0.2669281648574031</v>
      </c>
      <c r="H14" s="75">
        <f>SUM(H15:H24)</f>
        <v>156972</v>
      </c>
      <c r="I14" s="74">
        <f>SUM(I15:I24)</f>
        <v>147146</v>
      </c>
      <c r="J14" s="73">
        <f>SUM(J15:J24)</f>
        <v>2591</v>
      </c>
      <c r="K14" s="72">
        <f>SUM(K15:K24)</f>
        <v>2475</v>
      </c>
      <c r="L14" s="71">
        <f t="shared" si="2"/>
        <v>309184</v>
      </c>
      <c r="M14" s="77">
        <f t="shared" si="3"/>
        <v>-0.011536819499068485</v>
      </c>
      <c r="N14" s="75">
        <f>SUM(N15:N24)</f>
        <v>462095</v>
      </c>
      <c r="O14" s="74">
        <f>SUM(O15:O24)</f>
        <v>454782</v>
      </c>
      <c r="P14" s="73">
        <f>SUM(P15:P24)</f>
        <v>4992</v>
      </c>
      <c r="Q14" s="72">
        <f>SUM(Q15:Q24)</f>
        <v>5635</v>
      </c>
      <c r="R14" s="71">
        <f t="shared" si="4"/>
        <v>927504</v>
      </c>
      <c r="S14" s="76">
        <f t="shared" si="5"/>
        <v>0.2641344046749452</v>
      </c>
      <c r="T14" s="75">
        <f>SUM(T15:T24)</f>
        <v>435620</v>
      </c>
      <c r="U14" s="74">
        <f>SUM(U15:U24)</f>
        <v>426859</v>
      </c>
      <c r="V14" s="73">
        <f>SUM(V15:V24)</f>
        <v>11658</v>
      </c>
      <c r="W14" s="72">
        <f>SUM(W15:W24)</f>
        <v>11769</v>
      </c>
      <c r="X14" s="71">
        <f t="shared" si="6"/>
        <v>885906</v>
      </c>
      <c r="Y14" s="70">
        <f t="shared" si="7"/>
        <v>0.04695532031615102</v>
      </c>
    </row>
    <row r="15" spans="1:25" ht="19.5" customHeight="1">
      <c r="A15" s="368" t="s">
        <v>425</v>
      </c>
      <c r="B15" s="369">
        <v>46066</v>
      </c>
      <c r="C15" s="370">
        <v>34767</v>
      </c>
      <c r="D15" s="371">
        <v>17</v>
      </c>
      <c r="E15" s="392">
        <v>5</v>
      </c>
      <c r="F15" s="393">
        <f t="shared" si="0"/>
        <v>80855</v>
      </c>
      <c r="G15" s="372">
        <f t="shared" si="1"/>
        <v>0.07061935942550751</v>
      </c>
      <c r="H15" s="369">
        <v>39501</v>
      </c>
      <c r="I15" s="370">
        <v>30565</v>
      </c>
      <c r="J15" s="371">
        <v>132</v>
      </c>
      <c r="K15" s="392">
        <v>30</v>
      </c>
      <c r="L15" s="393">
        <f t="shared" si="2"/>
        <v>70228</v>
      </c>
      <c r="M15" s="394">
        <f t="shared" si="3"/>
        <v>0.15132141026371237</v>
      </c>
      <c r="N15" s="369">
        <v>137732</v>
      </c>
      <c r="O15" s="370">
        <v>120531</v>
      </c>
      <c r="P15" s="371">
        <v>22</v>
      </c>
      <c r="Q15" s="392">
        <v>8</v>
      </c>
      <c r="R15" s="393">
        <f t="shared" si="4"/>
        <v>258293</v>
      </c>
      <c r="S15" s="372">
        <f t="shared" si="5"/>
        <v>0.07355662917540584</v>
      </c>
      <c r="T15" s="389">
        <v>106903</v>
      </c>
      <c r="U15" s="370">
        <v>93247</v>
      </c>
      <c r="V15" s="371">
        <v>280</v>
      </c>
      <c r="W15" s="392">
        <v>37</v>
      </c>
      <c r="X15" s="393">
        <f t="shared" si="6"/>
        <v>200467</v>
      </c>
      <c r="Y15" s="374">
        <f t="shared" si="7"/>
        <v>0.28845645417949095</v>
      </c>
    </row>
    <row r="16" spans="1:25" ht="19.5" customHeight="1">
      <c r="A16" s="375" t="s">
        <v>426</v>
      </c>
      <c r="B16" s="376">
        <v>32693</v>
      </c>
      <c r="C16" s="377">
        <v>35289</v>
      </c>
      <c r="D16" s="378">
        <v>2819</v>
      </c>
      <c r="E16" s="395">
        <v>2853</v>
      </c>
      <c r="F16" s="396">
        <f t="shared" si="0"/>
        <v>73654</v>
      </c>
      <c r="G16" s="379">
        <f t="shared" si="1"/>
        <v>0.06432995237309172</v>
      </c>
      <c r="H16" s="376">
        <v>31707</v>
      </c>
      <c r="I16" s="377">
        <v>34541</v>
      </c>
      <c r="J16" s="378">
        <v>522</v>
      </c>
      <c r="K16" s="395">
        <v>582</v>
      </c>
      <c r="L16" s="396">
        <f t="shared" si="2"/>
        <v>67352</v>
      </c>
      <c r="M16" s="397">
        <f t="shared" si="3"/>
        <v>0.093568119729184</v>
      </c>
      <c r="N16" s="376">
        <v>90874</v>
      </c>
      <c r="O16" s="377">
        <v>98814</v>
      </c>
      <c r="P16" s="378">
        <v>3219</v>
      </c>
      <c r="Q16" s="395">
        <v>3217</v>
      </c>
      <c r="R16" s="396">
        <f t="shared" si="4"/>
        <v>196124</v>
      </c>
      <c r="S16" s="379">
        <f t="shared" si="5"/>
        <v>0.05585215371844106</v>
      </c>
      <c r="T16" s="390">
        <v>84374</v>
      </c>
      <c r="U16" s="377">
        <v>90444</v>
      </c>
      <c r="V16" s="378">
        <v>3186</v>
      </c>
      <c r="W16" s="395">
        <v>3798</v>
      </c>
      <c r="X16" s="396">
        <f t="shared" si="6"/>
        <v>181802</v>
      </c>
      <c r="Y16" s="381">
        <f t="shared" si="7"/>
        <v>0.07877801124300055</v>
      </c>
    </row>
    <row r="17" spans="1:25" ht="19.5" customHeight="1">
      <c r="A17" s="375" t="s">
        <v>427</v>
      </c>
      <c r="B17" s="376">
        <v>26410</v>
      </c>
      <c r="C17" s="377">
        <v>21266</v>
      </c>
      <c r="D17" s="378">
        <v>286</v>
      </c>
      <c r="E17" s="395">
        <v>0</v>
      </c>
      <c r="F17" s="396">
        <f t="shared" si="0"/>
        <v>47962</v>
      </c>
      <c r="G17" s="379">
        <f t="shared" si="1"/>
        <v>0.04189036814997454</v>
      </c>
      <c r="H17" s="376">
        <v>26388</v>
      </c>
      <c r="I17" s="377">
        <v>22554</v>
      </c>
      <c r="J17" s="378">
        <v>9</v>
      </c>
      <c r="K17" s="395">
        <v>0</v>
      </c>
      <c r="L17" s="396">
        <f t="shared" si="2"/>
        <v>48951</v>
      </c>
      <c r="M17" s="397">
        <f t="shared" si="3"/>
        <v>-0.020203877346734456</v>
      </c>
      <c r="N17" s="376">
        <v>77238</v>
      </c>
      <c r="O17" s="377">
        <v>69920</v>
      </c>
      <c r="P17" s="378">
        <v>420</v>
      </c>
      <c r="Q17" s="395">
        <v>121</v>
      </c>
      <c r="R17" s="396">
        <f t="shared" si="4"/>
        <v>147699</v>
      </c>
      <c r="S17" s="379">
        <f t="shared" si="5"/>
        <v>0.042061691848320586</v>
      </c>
      <c r="T17" s="390">
        <v>72549</v>
      </c>
      <c r="U17" s="377">
        <v>68683</v>
      </c>
      <c r="V17" s="378">
        <v>91</v>
      </c>
      <c r="W17" s="395">
        <v>56</v>
      </c>
      <c r="X17" s="396">
        <f t="shared" si="6"/>
        <v>141379</v>
      </c>
      <c r="Y17" s="381">
        <f t="shared" si="7"/>
        <v>0.04470253715191075</v>
      </c>
    </row>
    <row r="18" spans="1:25" ht="19.5" customHeight="1">
      <c r="A18" s="375" t="s">
        <v>428</v>
      </c>
      <c r="B18" s="376">
        <v>16675</v>
      </c>
      <c r="C18" s="377">
        <v>19308</v>
      </c>
      <c r="D18" s="378">
        <v>13</v>
      </c>
      <c r="E18" s="395">
        <v>266</v>
      </c>
      <c r="F18" s="396">
        <f>SUM(B18:E18)</f>
        <v>36262</v>
      </c>
      <c r="G18" s="379">
        <f>F18/$F$9</f>
        <v>0.031671500976906235</v>
      </c>
      <c r="H18" s="376">
        <v>22320</v>
      </c>
      <c r="I18" s="377">
        <v>22925</v>
      </c>
      <c r="J18" s="378"/>
      <c r="K18" s="395">
        <v>0</v>
      </c>
      <c r="L18" s="396">
        <f>SUM(H18:K18)</f>
        <v>45245</v>
      </c>
      <c r="M18" s="397">
        <f>IF(ISERROR(F18/L18-1),"         /0",(F18/L18-1))</f>
        <v>-0.1985412752790363</v>
      </c>
      <c r="N18" s="376">
        <v>44079</v>
      </c>
      <c r="O18" s="377">
        <v>51624</v>
      </c>
      <c r="P18" s="378">
        <v>15</v>
      </c>
      <c r="Q18" s="395">
        <v>456</v>
      </c>
      <c r="R18" s="396">
        <f>SUM(N18:Q18)</f>
        <v>96174</v>
      </c>
      <c r="S18" s="379">
        <f>R18/$R$9</f>
        <v>0.027388412594671487</v>
      </c>
      <c r="T18" s="390">
        <v>61059</v>
      </c>
      <c r="U18" s="377">
        <v>63420</v>
      </c>
      <c r="V18" s="378">
        <v>1</v>
      </c>
      <c r="W18" s="395">
        <v>8</v>
      </c>
      <c r="X18" s="396">
        <f>SUM(T18:W18)</f>
        <v>124488</v>
      </c>
      <c r="Y18" s="381">
        <f>IF(ISERROR(R18/X18-1),"         /0",IF(R18/X18&gt;5,"  *  ",(R18/X18-1)))</f>
        <v>-0.22744360902255634</v>
      </c>
    </row>
    <row r="19" spans="1:25" ht="19.5" customHeight="1">
      <c r="A19" s="375" t="s">
        <v>429</v>
      </c>
      <c r="B19" s="376">
        <v>17070</v>
      </c>
      <c r="C19" s="377">
        <v>18484</v>
      </c>
      <c r="D19" s="378">
        <v>16</v>
      </c>
      <c r="E19" s="395">
        <v>0</v>
      </c>
      <c r="F19" s="396">
        <f>SUM(B19:E19)</f>
        <v>35570</v>
      </c>
      <c r="G19" s="379">
        <f>F19/$F$9</f>
        <v>0.03106710302102903</v>
      </c>
      <c r="H19" s="376">
        <v>24550</v>
      </c>
      <c r="I19" s="377">
        <v>22968</v>
      </c>
      <c r="J19" s="378">
        <v>55</v>
      </c>
      <c r="K19" s="395">
        <v>0</v>
      </c>
      <c r="L19" s="396">
        <f>SUM(H19:K19)</f>
        <v>47573</v>
      </c>
      <c r="M19" s="397">
        <f>IF(ISERROR(F19/L19-1),"         /0",(F19/L19-1))</f>
        <v>-0.2523069808504824</v>
      </c>
      <c r="N19" s="376">
        <v>57474</v>
      </c>
      <c r="O19" s="377">
        <v>58101</v>
      </c>
      <c r="P19" s="378">
        <v>33</v>
      </c>
      <c r="Q19" s="395">
        <v>7</v>
      </c>
      <c r="R19" s="396">
        <f>SUM(N19:Q19)</f>
        <v>115615</v>
      </c>
      <c r="S19" s="379">
        <f>R19/$R$9</f>
        <v>0.03292481670860049</v>
      </c>
      <c r="T19" s="390">
        <v>70965</v>
      </c>
      <c r="U19" s="377">
        <v>68885</v>
      </c>
      <c r="V19" s="378">
        <v>217</v>
      </c>
      <c r="W19" s="395">
        <v>188</v>
      </c>
      <c r="X19" s="396">
        <f>SUM(T19:W19)</f>
        <v>140255</v>
      </c>
      <c r="Y19" s="381">
        <f>IF(ISERROR(R19/X19-1),"         /0",IF(R19/X19&gt;5,"  *  ",(R19/X19-1)))</f>
        <v>-0.175680011407793</v>
      </c>
    </row>
    <row r="20" spans="1:25" ht="19.5" customHeight="1">
      <c r="A20" s="375" t="s">
        <v>430</v>
      </c>
      <c r="B20" s="376">
        <v>8274</v>
      </c>
      <c r="C20" s="377">
        <v>10313</v>
      </c>
      <c r="D20" s="378">
        <v>123</v>
      </c>
      <c r="E20" s="395">
        <v>131</v>
      </c>
      <c r="F20" s="396">
        <f>SUM(B20:E20)</f>
        <v>18841</v>
      </c>
      <c r="G20" s="379">
        <f>F20/$F$9</f>
        <v>0.016455869778442732</v>
      </c>
      <c r="H20" s="376">
        <v>6227</v>
      </c>
      <c r="I20" s="377">
        <v>7318</v>
      </c>
      <c r="J20" s="378">
        <v>1873</v>
      </c>
      <c r="K20" s="395">
        <v>1863</v>
      </c>
      <c r="L20" s="396">
        <f>SUM(H20:K20)</f>
        <v>17281</v>
      </c>
      <c r="M20" s="397">
        <f>IF(ISERROR(F20/L20-1),"         /0",(F20/L20-1))</f>
        <v>0.09027255367166243</v>
      </c>
      <c r="N20" s="376">
        <v>31185</v>
      </c>
      <c r="O20" s="377">
        <v>32493</v>
      </c>
      <c r="P20" s="378">
        <v>1235</v>
      </c>
      <c r="Q20" s="395">
        <v>1651</v>
      </c>
      <c r="R20" s="396">
        <f>SUM(N20:Q20)</f>
        <v>66564</v>
      </c>
      <c r="S20" s="379">
        <f>R20/$R$9</f>
        <v>0.018956082682967463</v>
      </c>
      <c r="T20" s="390">
        <v>20008</v>
      </c>
      <c r="U20" s="377">
        <v>21913</v>
      </c>
      <c r="V20" s="378">
        <v>7835</v>
      </c>
      <c r="W20" s="395">
        <v>7608</v>
      </c>
      <c r="X20" s="396">
        <f>SUM(T20:W20)</f>
        <v>57364</v>
      </c>
      <c r="Y20" s="381">
        <f>IF(ISERROR(R20/X20-1),"         /0",IF(R20/X20&gt;5,"  *  ",(R20/X20-1)))</f>
        <v>0.16037933198521714</v>
      </c>
    </row>
    <row r="21" spans="1:25" ht="19.5" customHeight="1">
      <c r="A21" s="375" t="s">
        <v>431</v>
      </c>
      <c r="B21" s="376">
        <v>4312</v>
      </c>
      <c r="C21" s="377">
        <v>4208</v>
      </c>
      <c r="D21" s="378">
        <v>2</v>
      </c>
      <c r="E21" s="395">
        <v>0</v>
      </c>
      <c r="F21" s="396">
        <f t="shared" si="0"/>
        <v>8522</v>
      </c>
      <c r="G21" s="379">
        <f t="shared" si="1"/>
        <v>0.007443178294776761</v>
      </c>
      <c r="H21" s="376">
        <v>2519</v>
      </c>
      <c r="I21" s="377">
        <v>2685</v>
      </c>
      <c r="J21" s="378"/>
      <c r="K21" s="395"/>
      <c r="L21" s="396">
        <f t="shared" si="2"/>
        <v>5204</v>
      </c>
      <c r="M21" s="397">
        <f t="shared" si="3"/>
        <v>0.637586471944658</v>
      </c>
      <c r="N21" s="376">
        <v>14352</v>
      </c>
      <c r="O21" s="377">
        <v>13390</v>
      </c>
      <c r="P21" s="378">
        <v>3</v>
      </c>
      <c r="Q21" s="395">
        <v>0</v>
      </c>
      <c r="R21" s="396">
        <f t="shared" si="4"/>
        <v>27745</v>
      </c>
      <c r="S21" s="379">
        <f t="shared" si="5"/>
        <v>0.007901215582581158</v>
      </c>
      <c r="T21" s="390">
        <v>9462</v>
      </c>
      <c r="U21" s="377">
        <v>9167</v>
      </c>
      <c r="V21" s="378">
        <v>21</v>
      </c>
      <c r="W21" s="395">
        <v>67</v>
      </c>
      <c r="X21" s="396">
        <f t="shared" si="6"/>
        <v>18717</v>
      </c>
      <c r="Y21" s="381">
        <f t="shared" si="7"/>
        <v>0.4823422557033712</v>
      </c>
    </row>
    <row r="22" spans="1:25" ht="19.5" customHeight="1">
      <c r="A22" s="375" t="s">
        <v>432</v>
      </c>
      <c r="B22" s="376">
        <v>965</v>
      </c>
      <c r="C22" s="377">
        <v>1164</v>
      </c>
      <c r="D22" s="378">
        <v>0</v>
      </c>
      <c r="E22" s="395">
        <v>0</v>
      </c>
      <c r="F22" s="396">
        <f t="shared" si="0"/>
        <v>2129</v>
      </c>
      <c r="G22" s="379">
        <f t="shared" si="1"/>
        <v>0.001859484462518156</v>
      </c>
      <c r="H22" s="376">
        <v>1200</v>
      </c>
      <c r="I22" s="377">
        <v>1147</v>
      </c>
      <c r="J22" s="378"/>
      <c r="K22" s="395">
        <v>0</v>
      </c>
      <c r="L22" s="396">
        <f t="shared" si="2"/>
        <v>2347</v>
      </c>
      <c r="M22" s="397">
        <f t="shared" si="3"/>
        <v>-0.09288453344695358</v>
      </c>
      <c r="N22" s="376">
        <v>3524</v>
      </c>
      <c r="O22" s="377">
        <v>4201</v>
      </c>
      <c r="P22" s="378">
        <v>0</v>
      </c>
      <c r="Q22" s="395">
        <v>0</v>
      </c>
      <c r="R22" s="396">
        <f t="shared" si="4"/>
        <v>7725</v>
      </c>
      <c r="S22" s="379">
        <f t="shared" si="5"/>
        <v>0.002199923963793096</v>
      </c>
      <c r="T22" s="390">
        <v>3027</v>
      </c>
      <c r="U22" s="377">
        <v>3452</v>
      </c>
      <c r="V22" s="378">
        <v>9</v>
      </c>
      <c r="W22" s="395">
        <v>0</v>
      </c>
      <c r="X22" s="396">
        <f t="shared" si="6"/>
        <v>6488</v>
      </c>
      <c r="Y22" s="381">
        <f t="shared" si="7"/>
        <v>0.1906596794081381</v>
      </c>
    </row>
    <row r="23" spans="1:25" ht="19.5" customHeight="1">
      <c r="A23" s="375" t="s">
        <v>433</v>
      </c>
      <c r="B23" s="376">
        <v>928</v>
      </c>
      <c r="C23" s="377">
        <v>890</v>
      </c>
      <c r="D23" s="378">
        <v>0</v>
      </c>
      <c r="E23" s="395">
        <v>0</v>
      </c>
      <c r="F23" s="396">
        <f>SUM(B23:E23)</f>
        <v>1818</v>
      </c>
      <c r="G23" s="379">
        <f>F23/$F$9</f>
        <v>0.0015878547453536907</v>
      </c>
      <c r="H23" s="376">
        <v>2552</v>
      </c>
      <c r="I23" s="377">
        <v>2437</v>
      </c>
      <c r="J23" s="378"/>
      <c r="K23" s="395">
        <v>0</v>
      </c>
      <c r="L23" s="396">
        <f>SUM(H23:K23)</f>
        <v>4989</v>
      </c>
      <c r="M23" s="397">
        <f>IF(ISERROR(F23/L23-1),"         /0",(F23/L23-1))</f>
        <v>-0.635598316295851</v>
      </c>
      <c r="N23" s="376">
        <v>5621</v>
      </c>
      <c r="O23" s="377">
        <v>5692</v>
      </c>
      <c r="P23" s="378">
        <v>45</v>
      </c>
      <c r="Q23" s="395">
        <v>175</v>
      </c>
      <c r="R23" s="396">
        <f>SUM(N23:Q23)</f>
        <v>11533</v>
      </c>
      <c r="S23" s="379">
        <f>R23/$R$9</f>
        <v>0.0032843654465276088</v>
      </c>
      <c r="T23" s="390">
        <v>7257</v>
      </c>
      <c r="U23" s="377">
        <v>7629</v>
      </c>
      <c r="V23" s="378">
        <v>11</v>
      </c>
      <c r="W23" s="395">
        <v>0</v>
      </c>
      <c r="X23" s="396">
        <f>SUM(T23:W23)</f>
        <v>14897</v>
      </c>
      <c r="Y23" s="381">
        <f>IF(ISERROR(R23/X23-1),"         /0",IF(R23/X23&gt;5,"  *  ",(R23/X23-1)))</f>
        <v>-0.22581727864670742</v>
      </c>
    </row>
    <row r="24" spans="1:25" ht="19.5" customHeight="1" thickBot="1">
      <c r="A24" s="382" t="s">
        <v>48</v>
      </c>
      <c r="B24" s="383">
        <v>2</v>
      </c>
      <c r="C24" s="384">
        <v>2</v>
      </c>
      <c r="D24" s="385">
        <v>0</v>
      </c>
      <c r="E24" s="398">
        <v>0</v>
      </c>
      <c r="F24" s="399">
        <f t="shared" si="0"/>
        <v>4</v>
      </c>
      <c r="G24" s="386">
        <f t="shared" si="1"/>
        <v>3.4936298027583954E-06</v>
      </c>
      <c r="H24" s="383">
        <v>8</v>
      </c>
      <c r="I24" s="384">
        <v>6</v>
      </c>
      <c r="J24" s="385"/>
      <c r="K24" s="398"/>
      <c r="L24" s="399">
        <f t="shared" si="2"/>
        <v>14</v>
      </c>
      <c r="M24" s="400">
        <f t="shared" si="3"/>
        <v>-0.7142857142857143</v>
      </c>
      <c r="N24" s="383">
        <v>16</v>
      </c>
      <c r="O24" s="384">
        <v>16</v>
      </c>
      <c r="P24" s="385"/>
      <c r="Q24" s="398"/>
      <c r="R24" s="399">
        <f t="shared" si="4"/>
        <v>32</v>
      </c>
      <c r="S24" s="386">
        <f t="shared" si="5"/>
        <v>9.112953636424475E-06</v>
      </c>
      <c r="T24" s="391">
        <v>16</v>
      </c>
      <c r="U24" s="384">
        <v>19</v>
      </c>
      <c r="V24" s="385">
        <v>7</v>
      </c>
      <c r="W24" s="398">
        <v>7</v>
      </c>
      <c r="X24" s="399">
        <f t="shared" si="6"/>
        <v>49</v>
      </c>
      <c r="Y24" s="388">
        <f t="shared" si="7"/>
        <v>-0.34693877551020413</v>
      </c>
    </row>
    <row r="25" spans="1:25" s="69" customFormat="1" ht="19.5" customHeight="1">
      <c r="A25" s="78" t="s">
        <v>51</v>
      </c>
      <c r="B25" s="75">
        <f>SUM(B26:B37)</f>
        <v>84115</v>
      </c>
      <c r="C25" s="74">
        <f>SUM(C26:C37)</f>
        <v>62428</v>
      </c>
      <c r="D25" s="73">
        <f>SUM(D26:D37)</f>
        <v>439</v>
      </c>
      <c r="E25" s="72">
        <f>SUM(E26:E37)</f>
        <v>0</v>
      </c>
      <c r="F25" s="71">
        <f t="shared" si="0"/>
        <v>146982</v>
      </c>
      <c r="G25" s="76">
        <f t="shared" si="1"/>
        <v>0.1283751739172586</v>
      </c>
      <c r="H25" s="75">
        <f>SUM(H26:H37)</f>
        <v>81008</v>
      </c>
      <c r="I25" s="74">
        <f>SUM(I26:I37)</f>
        <v>68131</v>
      </c>
      <c r="J25" s="73">
        <f>SUM(J26:J37)</f>
        <v>55</v>
      </c>
      <c r="K25" s="72">
        <f>SUM(K26:K37)</f>
        <v>0</v>
      </c>
      <c r="L25" s="71">
        <f t="shared" si="2"/>
        <v>149194</v>
      </c>
      <c r="M25" s="77">
        <f t="shared" si="3"/>
        <v>-0.014826333498666133</v>
      </c>
      <c r="N25" s="75">
        <f>SUM(N26:N37)</f>
        <v>247087</v>
      </c>
      <c r="O25" s="74">
        <f>SUM(O26:O37)</f>
        <v>223449</v>
      </c>
      <c r="P25" s="73">
        <f>SUM(P26:P37)</f>
        <v>581</v>
      </c>
      <c r="Q25" s="72">
        <f>SUM(Q26:Q37)</f>
        <v>143</v>
      </c>
      <c r="R25" s="71">
        <f t="shared" si="4"/>
        <v>471260</v>
      </c>
      <c r="S25" s="76">
        <f t="shared" si="5"/>
        <v>0.1342053290844187</v>
      </c>
      <c r="T25" s="75">
        <f>SUM(T26:T37)</f>
        <v>223642</v>
      </c>
      <c r="U25" s="74">
        <f>SUM(U26:U37)</f>
        <v>208568</v>
      </c>
      <c r="V25" s="73">
        <f>SUM(V26:V37)</f>
        <v>322</v>
      </c>
      <c r="W25" s="72">
        <f>SUM(W26:W37)</f>
        <v>71</v>
      </c>
      <c r="X25" s="71">
        <f t="shared" si="6"/>
        <v>432603</v>
      </c>
      <c r="Y25" s="70">
        <f t="shared" si="7"/>
        <v>0.0893590659334309</v>
      </c>
    </row>
    <row r="26" spans="1:25" ht="19.5" customHeight="1">
      <c r="A26" s="368" t="s">
        <v>434</v>
      </c>
      <c r="B26" s="369">
        <v>45699</v>
      </c>
      <c r="C26" s="370">
        <v>33788</v>
      </c>
      <c r="D26" s="371">
        <v>340</v>
      </c>
      <c r="E26" s="392">
        <v>0</v>
      </c>
      <c r="F26" s="393">
        <f t="shared" si="0"/>
        <v>79827</v>
      </c>
      <c r="G26" s="372">
        <f t="shared" si="1"/>
        <v>0.06972149656619861</v>
      </c>
      <c r="H26" s="369">
        <v>51440</v>
      </c>
      <c r="I26" s="370">
        <v>40185</v>
      </c>
      <c r="J26" s="371">
        <v>52</v>
      </c>
      <c r="K26" s="392">
        <v>0</v>
      </c>
      <c r="L26" s="393">
        <f t="shared" si="2"/>
        <v>91677</v>
      </c>
      <c r="M26" s="394">
        <f t="shared" si="3"/>
        <v>-0.12925815635328386</v>
      </c>
      <c r="N26" s="369">
        <v>136422</v>
      </c>
      <c r="O26" s="370">
        <v>122128</v>
      </c>
      <c r="P26" s="371">
        <v>433</v>
      </c>
      <c r="Q26" s="392">
        <v>143</v>
      </c>
      <c r="R26" s="393">
        <f t="shared" si="4"/>
        <v>259126</v>
      </c>
      <c r="S26" s="372">
        <f t="shared" si="5"/>
        <v>0.07379385074975402</v>
      </c>
      <c r="T26" s="369">
        <v>139911</v>
      </c>
      <c r="U26" s="370">
        <v>125347</v>
      </c>
      <c r="V26" s="371">
        <v>285</v>
      </c>
      <c r="W26" s="392">
        <v>3</v>
      </c>
      <c r="X26" s="393">
        <f t="shared" si="6"/>
        <v>265546</v>
      </c>
      <c r="Y26" s="374">
        <f t="shared" si="7"/>
        <v>-0.024176602170622008</v>
      </c>
    </row>
    <row r="27" spans="1:25" ht="19.5" customHeight="1">
      <c r="A27" s="401" t="s">
        <v>435</v>
      </c>
      <c r="B27" s="402">
        <v>10785</v>
      </c>
      <c r="C27" s="403">
        <v>7960</v>
      </c>
      <c r="D27" s="404">
        <v>33</v>
      </c>
      <c r="E27" s="405">
        <v>0</v>
      </c>
      <c r="F27" s="406">
        <f aca="true" t="shared" si="8" ref="F27:F37">SUM(B27:E27)</f>
        <v>18778</v>
      </c>
      <c r="G27" s="407">
        <f aca="true" t="shared" si="9" ref="G27:G37">F27/$F$9</f>
        <v>0.016400845109049288</v>
      </c>
      <c r="H27" s="402">
        <v>5668</v>
      </c>
      <c r="I27" s="403">
        <v>5859</v>
      </c>
      <c r="J27" s="404"/>
      <c r="K27" s="405">
        <v>0</v>
      </c>
      <c r="L27" s="406">
        <f aca="true" t="shared" si="10" ref="L27:L37">SUM(H27:K27)</f>
        <v>11527</v>
      </c>
      <c r="M27" s="408">
        <f aca="true" t="shared" si="11" ref="M27:M37">IF(ISERROR(F27/L27-1),"         /0",(F27/L27-1))</f>
        <v>0.6290448512188773</v>
      </c>
      <c r="N27" s="402">
        <v>27061</v>
      </c>
      <c r="O27" s="403">
        <v>27248</v>
      </c>
      <c r="P27" s="404">
        <v>42</v>
      </c>
      <c r="Q27" s="405">
        <v>0</v>
      </c>
      <c r="R27" s="406">
        <f aca="true" t="shared" si="12" ref="R27:R37">SUM(N27:Q27)</f>
        <v>54351</v>
      </c>
      <c r="S27" s="407">
        <f aca="true" t="shared" si="13" ref="S27:S37">R27/$R$9</f>
        <v>0.015478066971665833</v>
      </c>
      <c r="T27" s="402">
        <v>14946</v>
      </c>
      <c r="U27" s="403">
        <v>16222</v>
      </c>
      <c r="V27" s="404"/>
      <c r="W27" s="405">
        <v>0</v>
      </c>
      <c r="X27" s="406">
        <f aca="true" t="shared" si="14" ref="X27:X37">SUM(T27:W27)</f>
        <v>31168</v>
      </c>
      <c r="Y27" s="409">
        <f aca="true" t="shared" si="15" ref="Y27:Y37">IF(ISERROR(R27/X27-1),"         /0",IF(R27/X27&gt;5,"  *  ",(R27/X27-1)))</f>
        <v>0.743807751540041</v>
      </c>
    </row>
    <row r="28" spans="1:25" ht="19.5" customHeight="1">
      <c r="A28" s="401" t="s">
        <v>436</v>
      </c>
      <c r="B28" s="402">
        <v>6775</v>
      </c>
      <c r="C28" s="403">
        <v>5804</v>
      </c>
      <c r="D28" s="404">
        <v>66</v>
      </c>
      <c r="E28" s="405">
        <v>0</v>
      </c>
      <c r="F28" s="406">
        <f t="shared" si="8"/>
        <v>12645</v>
      </c>
      <c r="G28" s="407">
        <f t="shared" si="9"/>
        <v>0.011044237213969977</v>
      </c>
      <c r="H28" s="402">
        <v>6215</v>
      </c>
      <c r="I28" s="403">
        <v>7193</v>
      </c>
      <c r="J28" s="404">
        <v>3</v>
      </c>
      <c r="K28" s="405">
        <v>0</v>
      </c>
      <c r="L28" s="406">
        <f t="shared" si="10"/>
        <v>13411</v>
      </c>
      <c r="M28" s="408">
        <f t="shared" si="11"/>
        <v>-0.05711729177540825</v>
      </c>
      <c r="N28" s="402">
        <v>21617</v>
      </c>
      <c r="O28" s="403">
        <v>19781</v>
      </c>
      <c r="P28" s="404">
        <v>106</v>
      </c>
      <c r="Q28" s="405">
        <v>0</v>
      </c>
      <c r="R28" s="406">
        <f t="shared" si="12"/>
        <v>41504</v>
      </c>
      <c r="S28" s="407">
        <f t="shared" si="13"/>
        <v>0.011819500866442545</v>
      </c>
      <c r="T28" s="402">
        <v>19719</v>
      </c>
      <c r="U28" s="403">
        <v>20294</v>
      </c>
      <c r="V28" s="404">
        <v>37</v>
      </c>
      <c r="W28" s="405">
        <v>0</v>
      </c>
      <c r="X28" s="406">
        <f t="shared" si="14"/>
        <v>40050</v>
      </c>
      <c r="Y28" s="409">
        <f t="shared" si="15"/>
        <v>0.036304619225967505</v>
      </c>
    </row>
    <row r="29" spans="1:25" ht="19.5" customHeight="1">
      <c r="A29" s="401" t="s">
        <v>437</v>
      </c>
      <c r="B29" s="402">
        <v>7183</v>
      </c>
      <c r="C29" s="403">
        <v>4369</v>
      </c>
      <c r="D29" s="404">
        <v>0</v>
      </c>
      <c r="E29" s="405">
        <v>0</v>
      </c>
      <c r="F29" s="406">
        <f t="shared" si="8"/>
        <v>11552</v>
      </c>
      <c r="G29" s="407">
        <f t="shared" si="9"/>
        <v>0.010089602870366246</v>
      </c>
      <c r="H29" s="402">
        <v>6302</v>
      </c>
      <c r="I29" s="403">
        <v>4717</v>
      </c>
      <c r="J29" s="404"/>
      <c r="K29" s="405"/>
      <c r="L29" s="406">
        <f t="shared" si="10"/>
        <v>11019</v>
      </c>
      <c r="M29" s="408">
        <f t="shared" si="11"/>
        <v>0.04837099555313551</v>
      </c>
      <c r="N29" s="402">
        <v>19352</v>
      </c>
      <c r="O29" s="403">
        <v>16106</v>
      </c>
      <c r="P29" s="404"/>
      <c r="Q29" s="405"/>
      <c r="R29" s="406">
        <f t="shared" si="12"/>
        <v>35458</v>
      </c>
      <c r="S29" s="407">
        <f t="shared" si="13"/>
        <v>0.010097722188760596</v>
      </c>
      <c r="T29" s="402">
        <v>15816</v>
      </c>
      <c r="U29" s="403">
        <v>15755</v>
      </c>
      <c r="V29" s="404"/>
      <c r="W29" s="405"/>
      <c r="X29" s="406">
        <f t="shared" si="14"/>
        <v>31571</v>
      </c>
      <c r="Y29" s="409">
        <f t="shared" si="15"/>
        <v>0.1231193183617878</v>
      </c>
    </row>
    <row r="30" spans="1:25" ht="19.5" customHeight="1">
      <c r="A30" s="401" t="s">
        <v>438</v>
      </c>
      <c r="B30" s="402">
        <v>3573</v>
      </c>
      <c r="C30" s="403">
        <v>3711</v>
      </c>
      <c r="D30" s="404">
        <v>0</v>
      </c>
      <c r="E30" s="405">
        <v>0</v>
      </c>
      <c r="F30" s="406">
        <f t="shared" si="8"/>
        <v>7284</v>
      </c>
      <c r="G30" s="407">
        <f t="shared" si="9"/>
        <v>0.006361899870823038</v>
      </c>
      <c r="H30" s="402">
        <v>2958</v>
      </c>
      <c r="I30" s="403">
        <v>2548</v>
      </c>
      <c r="J30" s="404">
        <v>0</v>
      </c>
      <c r="K30" s="405"/>
      <c r="L30" s="406">
        <f t="shared" si="10"/>
        <v>5506</v>
      </c>
      <c r="M30" s="408">
        <f t="shared" si="11"/>
        <v>0.3229204504177261</v>
      </c>
      <c r="N30" s="402">
        <v>11550</v>
      </c>
      <c r="O30" s="403">
        <v>12285</v>
      </c>
      <c r="P30" s="404">
        <v>0</v>
      </c>
      <c r="Q30" s="405"/>
      <c r="R30" s="406">
        <f t="shared" si="12"/>
        <v>23835</v>
      </c>
      <c r="S30" s="407">
        <f t="shared" si="13"/>
        <v>0.006787726560130543</v>
      </c>
      <c r="T30" s="402">
        <v>8368</v>
      </c>
      <c r="U30" s="403">
        <v>7934</v>
      </c>
      <c r="V30" s="404">
        <v>0</v>
      </c>
      <c r="W30" s="405"/>
      <c r="X30" s="406">
        <f t="shared" si="14"/>
        <v>16302</v>
      </c>
      <c r="Y30" s="409">
        <f t="shared" si="15"/>
        <v>0.4620905410379095</v>
      </c>
    </row>
    <row r="31" spans="1:25" ht="19.5" customHeight="1">
      <c r="A31" s="401" t="s">
        <v>439</v>
      </c>
      <c r="B31" s="402">
        <v>3473</v>
      </c>
      <c r="C31" s="403">
        <v>1916</v>
      </c>
      <c r="D31" s="404">
        <v>0</v>
      </c>
      <c r="E31" s="405">
        <v>0</v>
      </c>
      <c r="F31" s="406">
        <f t="shared" si="8"/>
        <v>5389</v>
      </c>
      <c r="G31" s="407">
        <f t="shared" si="9"/>
        <v>0.004706792751766248</v>
      </c>
      <c r="H31" s="402">
        <v>2759</v>
      </c>
      <c r="I31" s="403">
        <v>2239</v>
      </c>
      <c r="J31" s="404"/>
      <c r="K31" s="405"/>
      <c r="L31" s="406">
        <f t="shared" si="10"/>
        <v>4998</v>
      </c>
      <c r="M31" s="408">
        <f t="shared" si="11"/>
        <v>0.07823129251700678</v>
      </c>
      <c r="N31" s="402">
        <v>10650</v>
      </c>
      <c r="O31" s="403">
        <v>8125</v>
      </c>
      <c r="P31" s="404"/>
      <c r="Q31" s="405"/>
      <c r="R31" s="406">
        <f t="shared" si="12"/>
        <v>18775</v>
      </c>
      <c r="S31" s="407">
        <f t="shared" si="13"/>
        <v>0.0053467407663709225</v>
      </c>
      <c r="T31" s="402">
        <v>9065</v>
      </c>
      <c r="U31" s="403">
        <v>7628</v>
      </c>
      <c r="V31" s="404"/>
      <c r="W31" s="405"/>
      <c r="X31" s="406">
        <f t="shared" si="14"/>
        <v>16693</v>
      </c>
      <c r="Y31" s="409">
        <f t="shared" si="15"/>
        <v>0.12472293775834187</v>
      </c>
    </row>
    <row r="32" spans="1:25" ht="19.5" customHeight="1">
      <c r="A32" s="401" t="s">
        <v>440</v>
      </c>
      <c r="B32" s="402">
        <v>1239</v>
      </c>
      <c r="C32" s="403">
        <v>1818</v>
      </c>
      <c r="D32" s="404">
        <v>0</v>
      </c>
      <c r="E32" s="405">
        <v>0</v>
      </c>
      <c r="F32" s="406">
        <f t="shared" si="8"/>
        <v>3057</v>
      </c>
      <c r="G32" s="407">
        <f t="shared" si="9"/>
        <v>0.002670006576758104</v>
      </c>
      <c r="H32" s="402">
        <v>1028</v>
      </c>
      <c r="I32" s="403">
        <v>1196</v>
      </c>
      <c r="J32" s="404"/>
      <c r="K32" s="405"/>
      <c r="L32" s="406">
        <f t="shared" si="10"/>
        <v>2224</v>
      </c>
      <c r="M32" s="408">
        <f t="shared" si="11"/>
        <v>0.37455035971223016</v>
      </c>
      <c r="N32" s="402">
        <v>3608</v>
      </c>
      <c r="O32" s="403">
        <v>4356</v>
      </c>
      <c r="P32" s="404"/>
      <c r="Q32" s="405"/>
      <c r="R32" s="406">
        <f t="shared" si="12"/>
        <v>7964</v>
      </c>
      <c r="S32" s="407">
        <f t="shared" si="13"/>
        <v>0.002267986336265141</v>
      </c>
      <c r="T32" s="402">
        <v>1971</v>
      </c>
      <c r="U32" s="403">
        <v>2361</v>
      </c>
      <c r="V32" s="404"/>
      <c r="W32" s="405"/>
      <c r="X32" s="406">
        <f t="shared" si="14"/>
        <v>4332</v>
      </c>
      <c r="Y32" s="409">
        <f t="shared" si="15"/>
        <v>0.8384118190212373</v>
      </c>
    </row>
    <row r="33" spans="1:25" ht="19.5" customHeight="1">
      <c r="A33" s="401" t="s">
        <v>441</v>
      </c>
      <c r="B33" s="402">
        <v>1369</v>
      </c>
      <c r="C33" s="403">
        <v>778</v>
      </c>
      <c r="D33" s="404">
        <v>0</v>
      </c>
      <c r="E33" s="405">
        <v>0</v>
      </c>
      <c r="F33" s="406">
        <f t="shared" si="8"/>
        <v>2147</v>
      </c>
      <c r="G33" s="407">
        <f t="shared" si="9"/>
        <v>0.0018752057966305688</v>
      </c>
      <c r="H33" s="402">
        <v>1212</v>
      </c>
      <c r="I33" s="403">
        <v>974</v>
      </c>
      <c r="J33" s="404"/>
      <c r="K33" s="405"/>
      <c r="L33" s="406">
        <f t="shared" si="10"/>
        <v>2186</v>
      </c>
      <c r="M33" s="408">
        <f t="shared" si="11"/>
        <v>-0.01784080512351327</v>
      </c>
      <c r="N33" s="402">
        <v>4205</v>
      </c>
      <c r="O33" s="403">
        <v>3264</v>
      </c>
      <c r="P33" s="404"/>
      <c r="Q33" s="405"/>
      <c r="R33" s="406">
        <f t="shared" si="12"/>
        <v>7469</v>
      </c>
      <c r="S33" s="407">
        <f t="shared" si="13"/>
        <v>0.0021270203347017002</v>
      </c>
      <c r="T33" s="402">
        <v>3866</v>
      </c>
      <c r="U33" s="403">
        <v>3191</v>
      </c>
      <c r="V33" s="404"/>
      <c r="W33" s="405"/>
      <c r="X33" s="406">
        <f t="shared" si="14"/>
        <v>7057</v>
      </c>
      <c r="Y33" s="409">
        <f t="shared" si="15"/>
        <v>0.05838174861839307</v>
      </c>
    </row>
    <row r="34" spans="1:25" ht="19.5" customHeight="1">
      <c r="A34" s="375" t="s">
        <v>442</v>
      </c>
      <c r="B34" s="376">
        <v>820</v>
      </c>
      <c r="C34" s="377">
        <v>341</v>
      </c>
      <c r="D34" s="378">
        <v>0</v>
      </c>
      <c r="E34" s="395">
        <v>0</v>
      </c>
      <c r="F34" s="396">
        <f t="shared" si="8"/>
        <v>1161</v>
      </c>
      <c r="G34" s="379">
        <f t="shared" si="9"/>
        <v>0.0010140260502506243</v>
      </c>
      <c r="H34" s="376">
        <v>351</v>
      </c>
      <c r="I34" s="377">
        <v>321</v>
      </c>
      <c r="J34" s="378"/>
      <c r="K34" s="395"/>
      <c r="L34" s="396">
        <f t="shared" si="10"/>
        <v>672</v>
      </c>
      <c r="M34" s="397">
        <f t="shared" si="11"/>
        <v>0.7276785714285714</v>
      </c>
      <c r="N34" s="376">
        <v>1953</v>
      </c>
      <c r="O34" s="377">
        <v>1424</v>
      </c>
      <c r="P34" s="378"/>
      <c r="Q34" s="395"/>
      <c r="R34" s="396">
        <f t="shared" si="12"/>
        <v>3377</v>
      </c>
      <c r="S34" s="379">
        <f t="shared" si="13"/>
        <v>0.0009617013884439205</v>
      </c>
      <c r="T34" s="376">
        <v>1136</v>
      </c>
      <c r="U34" s="377">
        <v>1074</v>
      </c>
      <c r="V34" s="378"/>
      <c r="W34" s="395"/>
      <c r="X34" s="396">
        <f t="shared" si="14"/>
        <v>2210</v>
      </c>
      <c r="Y34" s="381">
        <f t="shared" si="15"/>
        <v>0.5280542986425338</v>
      </c>
    </row>
    <row r="35" spans="1:25" ht="19.5" customHeight="1">
      <c r="A35" s="375" t="s">
        <v>443</v>
      </c>
      <c r="B35" s="376">
        <v>744</v>
      </c>
      <c r="C35" s="377">
        <v>172</v>
      </c>
      <c r="D35" s="378">
        <v>0</v>
      </c>
      <c r="E35" s="395">
        <v>0</v>
      </c>
      <c r="F35" s="378">
        <f t="shared" si="8"/>
        <v>916</v>
      </c>
      <c r="G35" s="379">
        <f t="shared" si="9"/>
        <v>0.0008000412248316725</v>
      </c>
      <c r="H35" s="376">
        <v>686</v>
      </c>
      <c r="I35" s="377">
        <v>502</v>
      </c>
      <c r="J35" s="378"/>
      <c r="K35" s="395"/>
      <c r="L35" s="396">
        <f t="shared" si="10"/>
        <v>1188</v>
      </c>
      <c r="M35" s="397">
        <f t="shared" si="11"/>
        <v>-0.2289562289562289</v>
      </c>
      <c r="N35" s="376">
        <v>2078</v>
      </c>
      <c r="O35" s="377">
        <v>1427</v>
      </c>
      <c r="P35" s="378"/>
      <c r="Q35" s="395"/>
      <c r="R35" s="396">
        <f t="shared" si="12"/>
        <v>3505</v>
      </c>
      <c r="S35" s="379">
        <f t="shared" si="13"/>
        <v>0.0009981532029896183</v>
      </c>
      <c r="T35" s="376">
        <v>1571</v>
      </c>
      <c r="U35" s="377">
        <v>1363</v>
      </c>
      <c r="V35" s="378"/>
      <c r="W35" s="395">
        <v>68</v>
      </c>
      <c r="X35" s="396">
        <f t="shared" si="14"/>
        <v>3002</v>
      </c>
      <c r="Y35" s="381">
        <f t="shared" si="15"/>
        <v>0.16755496335776154</v>
      </c>
    </row>
    <row r="36" spans="1:25" ht="19.5" customHeight="1">
      <c r="A36" s="375" t="s">
        <v>444</v>
      </c>
      <c r="B36" s="376">
        <v>568</v>
      </c>
      <c r="C36" s="377">
        <v>249</v>
      </c>
      <c r="D36" s="378">
        <v>0</v>
      </c>
      <c r="E36" s="395">
        <v>0</v>
      </c>
      <c r="F36" s="396">
        <f t="shared" si="8"/>
        <v>817</v>
      </c>
      <c r="G36" s="379">
        <f t="shared" si="9"/>
        <v>0.0007135738872134023</v>
      </c>
      <c r="H36" s="376">
        <v>823</v>
      </c>
      <c r="I36" s="377">
        <v>465</v>
      </c>
      <c r="J36" s="378"/>
      <c r="K36" s="395"/>
      <c r="L36" s="396">
        <f t="shared" si="10"/>
        <v>1288</v>
      </c>
      <c r="M36" s="397">
        <f t="shared" si="11"/>
        <v>-0.36568322981366463</v>
      </c>
      <c r="N36" s="376">
        <v>1503</v>
      </c>
      <c r="O36" s="377">
        <v>1268</v>
      </c>
      <c r="P36" s="378"/>
      <c r="Q36" s="395"/>
      <c r="R36" s="396">
        <f t="shared" si="12"/>
        <v>2771</v>
      </c>
      <c r="S36" s="379">
        <f t="shared" si="13"/>
        <v>0.0007891248289541319</v>
      </c>
      <c r="T36" s="376">
        <v>2133</v>
      </c>
      <c r="U36" s="377">
        <v>1684</v>
      </c>
      <c r="V36" s="378"/>
      <c r="W36" s="395"/>
      <c r="X36" s="396">
        <f t="shared" si="14"/>
        <v>3817</v>
      </c>
      <c r="Y36" s="381">
        <f t="shared" si="15"/>
        <v>-0.2740372019910925</v>
      </c>
    </row>
    <row r="37" spans="1:25" ht="19.5" customHeight="1" thickBot="1">
      <c r="A37" s="382" t="s">
        <v>48</v>
      </c>
      <c r="B37" s="383">
        <v>1887</v>
      </c>
      <c r="C37" s="384">
        <v>1522</v>
      </c>
      <c r="D37" s="385">
        <v>0</v>
      </c>
      <c r="E37" s="398">
        <v>0</v>
      </c>
      <c r="F37" s="399">
        <f t="shared" si="8"/>
        <v>3409</v>
      </c>
      <c r="G37" s="386">
        <f t="shared" si="9"/>
        <v>0.0029774459994008425</v>
      </c>
      <c r="H37" s="383">
        <v>1566</v>
      </c>
      <c r="I37" s="384">
        <v>1932</v>
      </c>
      <c r="J37" s="385">
        <v>0</v>
      </c>
      <c r="K37" s="398">
        <v>0</v>
      </c>
      <c r="L37" s="399">
        <f t="shared" si="10"/>
        <v>3498</v>
      </c>
      <c r="M37" s="400">
        <f t="shared" si="11"/>
        <v>-0.02544311034877078</v>
      </c>
      <c r="N37" s="383">
        <v>7088</v>
      </c>
      <c r="O37" s="384">
        <v>6037</v>
      </c>
      <c r="P37" s="385">
        <v>0</v>
      </c>
      <c r="Q37" s="398">
        <v>0</v>
      </c>
      <c r="R37" s="399">
        <f t="shared" si="12"/>
        <v>13125</v>
      </c>
      <c r="S37" s="386">
        <f t="shared" si="13"/>
        <v>0.0037377348899397264</v>
      </c>
      <c r="T37" s="383">
        <v>5140</v>
      </c>
      <c r="U37" s="384">
        <v>5715</v>
      </c>
      <c r="V37" s="385">
        <v>0</v>
      </c>
      <c r="W37" s="398">
        <v>0</v>
      </c>
      <c r="X37" s="399">
        <f t="shared" si="14"/>
        <v>10855</v>
      </c>
      <c r="Y37" s="388">
        <f t="shared" si="15"/>
        <v>0.20912022109626904</v>
      </c>
    </row>
    <row r="38" spans="1:25" s="69" customFormat="1" ht="19.5" customHeight="1">
      <c r="A38" s="78" t="s">
        <v>50</v>
      </c>
      <c r="B38" s="75">
        <f>SUM(B39:B47)</f>
        <v>156063</v>
      </c>
      <c r="C38" s="74">
        <f>SUM(C39:C47)</f>
        <v>144630</v>
      </c>
      <c r="D38" s="73">
        <f>SUM(D39:D47)</f>
        <v>1475</v>
      </c>
      <c r="E38" s="72">
        <f>SUM(E39:E47)</f>
        <v>1493</v>
      </c>
      <c r="F38" s="71">
        <f t="shared" si="0"/>
        <v>303661</v>
      </c>
      <c r="G38" s="76">
        <f t="shared" si="1"/>
        <v>0.26521977988385426</v>
      </c>
      <c r="H38" s="75">
        <f>SUM(H39:H47)</f>
        <v>160172</v>
      </c>
      <c r="I38" s="74">
        <f>SUM(I39:I47)</f>
        <v>148866</v>
      </c>
      <c r="J38" s="73">
        <f>SUM(J39:J47)</f>
        <v>947</v>
      </c>
      <c r="K38" s="72">
        <f>SUM(K39:K47)</f>
        <v>1304</v>
      </c>
      <c r="L38" s="71">
        <f t="shared" si="2"/>
        <v>311289</v>
      </c>
      <c r="M38" s="77">
        <f t="shared" si="3"/>
        <v>-0.024504560071187842</v>
      </c>
      <c r="N38" s="75">
        <f>SUM(N39:N47)</f>
        <v>483521</v>
      </c>
      <c r="O38" s="74">
        <f>SUM(O39:O47)</f>
        <v>462732</v>
      </c>
      <c r="P38" s="73">
        <f>SUM(P39:P47)</f>
        <v>5934</v>
      </c>
      <c r="Q38" s="72">
        <f>SUM(Q39:Q47)</f>
        <v>5647</v>
      </c>
      <c r="R38" s="71">
        <f t="shared" si="4"/>
        <v>957834</v>
      </c>
      <c r="S38" s="76">
        <f t="shared" si="5"/>
        <v>0.2727717760434688</v>
      </c>
      <c r="T38" s="75">
        <f>SUM(T39:T47)</f>
        <v>479659</v>
      </c>
      <c r="U38" s="74">
        <f>SUM(U39:U47)</f>
        <v>446145</v>
      </c>
      <c r="V38" s="73">
        <f>SUM(V39:V47)</f>
        <v>6231</v>
      </c>
      <c r="W38" s="72">
        <f>SUM(W39:W47)</f>
        <v>6020</v>
      </c>
      <c r="X38" s="71">
        <f t="shared" si="6"/>
        <v>938055</v>
      </c>
      <c r="Y38" s="70">
        <f t="shared" si="7"/>
        <v>0.02108511761037457</v>
      </c>
    </row>
    <row r="39" spans="1:25" s="47" customFormat="1" ht="19.5" customHeight="1">
      <c r="A39" s="368" t="s">
        <v>445</v>
      </c>
      <c r="B39" s="369">
        <v>85593</v>
      </c>
      <c r="C39" s="370">
        <v>74945</v>
      </c>
      <c r="D39" s="371">
        <v>816</v>
      </c>
      <c r="E39" s="392">
        <v>812</v>
      </c>
      <c r="F39" s="393">
        <f t="shared" si="0"/>
        <v>162166</v>
      </c>
      <c r="G39" s="372">
        <f t="shared" si="1"/>
        <v>0.1416369926485295</v>
      </c>
      <c r="H39" s="369">
        <v>86811</v>
      </c>
      <c r="I39" s="370">
        <v>76855</v>
      </c>
      <c r="J39" s="371">
        <v>638</v>
      </c>
      <c r="K39" s="392">
        <v>934</v>
      </c>
      <c r="L39" s="393">
        <f t="shared" si="2"/>
        <v>165238</v>
      </c>
      <c r="M39" s="394">
        <f t="shared" si="3"/>
        <v>-0.018591365182343056</v>
      </c>
      <c r="N39" s="369">
        <v>265817</v>
      </c>
      <c r="O39" s="370">
        <v>246375</v>
      </c>
      <c r="P39" s="371">
        <v>3378</v>
      </c>
      <c r="Q39" s="392">
        <v>2987</v>
      </c>
      <c r="R39" s="393">
        <f t="shared" si="4"/>
        <v>518557</v>
      </c>
      <c r="S39" s="372">
        <f t="shared" si="5"/>
        <v>0.1476745593388552</v>
      </c>
      <c r="T39" s="389">
        <v>264669</v>
      </c>
      <c r="U39" s="370">
        <v>237694</v>
      </c>
      <c r="V39" s="371">
        <v>4132</v>
      </c>
      <c r="W39" s="392">
        <v>3910</v>
      </c>
      <c r="X39" s="393">
        <f t="shared" si="6"/>
        <v>510405</v>
      </c>
      <c r="Y39" s="374">
        <f t="shared" si="7"/>
        <v>0.015971630371959478</v>
      </c>
    </row>
    <row r="40" spans="1:25" s="47" customFormat="1" ht="19.5" customHeight="1">
      <c r="A40" s="375" t="s">
        <v>446</v>
      </c>
      <c r="B40" s="376">
        <v>44640</v>
      </c>
      <c r="C40" s="377">
        <v>45792</v>
      </c>
      <c r="D40" s="378">
        <v>635</v>
      </c>
      <c r="E40" s="395">
        <v>615</v>
      </c>
      <c r="F40" s="396">
        <f t="shared" si="0"/>
        <v>91682</v>
      </c>
      <c r="G40" s="379">
        <f t="shared" si="1"/>
        <v>0.08007574189412381</v>
      </c>
      <c r="H40" s="376">
        <v>45750</v>
      </c>
      <c r="I40" s="377">
        <v>46370</v>
      </c>
      <c r="J40" s="378">
        <v>149</v>
      </c>
      <c r="K40" s="395">
        <v>116</v>
      </c>
      <c r="L40" s="396">
        <f t="shared" si="2"/>
        <v>92385</v>
      </c>
      <c r="M40" s="397">
        <f t="shared" si="3"/>
        <v>-0.007609460410239799</v>
      </c>
      <c r="N40" s="376">
        <v>134405</v>
      </c>
      <c r="O40" s="377">
        <v>136941</v>
      </c>
      <c r="P40" s="378">
        <v>2464</v>
      </c>
      <c r="Q40" s="395">
        <v>2426</v>
      </c>
      <c r="R40" s="396">
        <f t="shared" si="4"/>
        <v>276236</v>
      </c>
      <c r="S40" s="379">
        <f t="shared" si="5"/>
        <v>0.07866643314722974</v>
      </c>
      <c r="T40" s="390">
        <v>135057</v>
      </c>
      <c r="U40" s="377">
        <v>134229</v>
      </c>
      <c r="V40" s="378">
        <v>1794</v>
      </c>
      <c r="W40" s="395">
        <v>1674</v>
      </c>
      <c r="X40" s="396">
        <f t="shared" si="6"/>
        <v>272754</v>
      </c>
      <c r="Y40" s="381">
        <f t="shared" si="7"/>
        <v>0.01276608225727216</v>
      </c>
    </row>
    <row r="41" spans="1:25" s="47" customFormat="1" ht="19.5" customHeight="1">
      <c r="A41" s="375" t="s">
        <v>447</v>
      </c>
      <c r="B41" s="376">
        <v>8122</v>
      </c>
      <c r="C41" s="377">
        <v>8724</v>
      </c>
      <c r="D41" s="378">
        <v>8</v>
      </c>
      <c r="E41" s="395">
        <v>66</v>
      </c>
      <c r="F41" s="396">
        <f t="shared" si="0"/>
        <v>16920</v>
      </c>
      <c r="G41" s="379">
        <f t="shared" si="1"/>
        <v>0.014778054065668013</v>
      </c>
      <c r="H41" s="376">
        <v>9041</v>
      </c>
      <c r="I41" s="377">
        <v>9246</v>
      </c>
      <c r="J41" s="378">
        <v>148</v>
      </c>
      <c r="K41" s="395">
        <v>148</v>
      </c>
      <c r="L41" s="396">
        <f t="shared" si="2"/>
        <v>18583</v>
      </c>
      <c r="M41" s="397">
        <f t="shared" si="3"/>
        <v>-0.08949039444653717</v>
      </c>
      <c r="N41" s="376">
        <v>26829</v>
      </c>
      <c r="O41" s="377">
        <v>25765</v>
      </c>
      <c r="P41" s="378">
        <v>12</v>
      </c>
      <c r="Q41" s="395">
        <v>69</v>
      </c>
      <c r="R41" s="396">
        <f t="shared" si="4"/>
        <v>52675</v>
      </c>
      <c r="S41" s="379">
        <f t="shared" si="5"/>
        <v>0.015000776024958102</v>
      </c>
      <c r="T41" s="390">
        <v>28495</v>
      </c>
      <c r="U41" s="377">
        <v>26171</v>
      </c>
      <c r="V41" s="378">
        <v>148</v>
      </c>
      <c r="W41" s="395">
        <v>148</v>
      </c>
      <c r="X41" s="396">
        <f t="shared" si="6"/>
        <v>54962</v>
      </c>
      <c r="Y41" s="381">
        <f t="shared" si="7"/>
        <v>-0.0416105673010444</v>
      </c>
    </row>
    <row r="42" spans="1:25" s="47" customFormat="1" ht="19.5" customHeight="1">
      <c r="A42" s="375" t="s">
        <v>448</v>
      </c>
      <c r="B42" s="376">
        <v>6612</v>
      </c>
      <c r="C42" s="377">
        <v>7209</v>
      </c>
      <c r="D42" s="378">
        <v>12</v>
      </c>
      <c r="E42" s="395">
        <v>0</v>
      </c>
      <c r="F42" s="396">
        <f>SUM(B42:E42)</f>
        <v>13833</v>
      </c>
      <c r="G42" s="379">
        <f>F42/$F$9</f>
        <v>0.012081845265389222</v>
      </c>
      <c r="H42" s="376">
        <v>8428</v>
      </c>
      <c r="I42" s="377">
        <v>7908</v>
      </c>
      <c r="J42" s="378">
        <v>4</v>
      </c>
      <c r="K42" s="395">
        <v>4</v>
      </c>
      <c r="L42" s="396">
        <f>SUM(H42:K42)</f>
        <v>16344</v>
      </c>
      <c r="M42" s="397">
        <f>IF(ISERROR(F42/L42-1),"         /0",(F42/L42-1))</f>
        <v>-0.15363436123348018</v>
      </c>
      <c r="N42" s="376">
        <v>23518</v>
      </c>
      <c r="O42" s="377">
        <v>28025</v>
      </c>
      <c r="P42" s="378">
        <v>15</v>
      </c>
      <c r="Q42" s="395">
        <v>80</v>
      </c>
      <c r="R42" s="396">
        <f>SUM(N42:Q42)</f>
        <v>51638</v>
      </c>
      <c r="S42" s="379">
        <f>R42/$R$9</f>
        <v>0.014705459371177721</v>
      </c>
      <c r="T42" s="390">
        <v>22151</v>
      </c>
      <c r="U42" s="377">
        <v>24582</v>
      </c>
      <c r="V42" s="378">
        <v>144</v>
      </c>
      <c r="W42" s="395">
        <v>133</v>
      </c>
      <c r="X42" s="396">
        <f>SUM(T42:W42)</f>
        <v>47010</v>
      </c>
      <c r="Y42" s="381">
        <f>IF(ISERROR(R42/X42-1),"         /0",IF(R42/X42&gt;5,"  *  ",(R42/X42-1)))</f>
        <v>0.09844713890661572</v>
      </c>
    </row>
    <row r="43" spans="1:25" s="47" customFormat="1" ht="19.5" customHeight="1">
      <c r="A43" s="375" t="s">
        <v>449</v>
      </c>
      <c r="B43" s="376">
        <v>5689</v>
      </c>
      <c r="C43" s="377">
        <v>3734</v>
      </c>
      <c r="D43" s="378">
        <v>2</v>
      </c>
      <c r="E43" s="395">
        <v>0</v>
      </c>
      <c r="F43" s="396">
        <f>SUM(B43:E43)</f>
        <v>9425</v>
      </c>
      <c r="G43" s="379">
        <f>F43/$F$9</f>
        <v>0.00823186522274947</v>
      </c>
      <c r="H43" s="376">
        <v>4782</v>
      </c>
      <c r="I43" s="377">
        <v>3230</v>
      </c>
      <c r="J43" s="378"/>
      <c r="K43" s="395">
        <v>0</v>
      </c>
      <c r="L43" s="396">
        <f>SUM(H43:K43)</f>
        <v>8012</v>
      </c>
      <c r="M43" s="397">
        <f>IF(ISERROR(F43/L43-1),"         /0",(F43/L43-1))</f>
        <v>0.1763604593110335</v>
      </c>
      <c r="N43" s="376">
        <v>17526</v>
      </c>
      <c r="O43" s="377">
        <v>13386</v>
      </c>
      <c r="P43" s="378">
        <v>45</v>
      </c>
      <c r="Q43" s="395">
        <v>78</v>
      </c>
      <c r="R43" s="396">
        <f>SUM(N43:Q43)</f>
        <v>31035</v>
      </c>
      <c r="S43" s="379">
        <f>R43/$R$9</f>
        <v>0.00883814112832605</v>
      </c>
      <c r="T43" s="390">
        <v>14236</v>
      </c>
      <c r="U43" s="377">
        <v>9267</v>
      </c>
      <c r="V43" s="378">
        <v>1</v>
      </c>
      <c r="W43" s="395">
        <v>53</v>
      </c>
      <c r="X43" s="396">
        <f>SUM(T43:W43)</f>
        <v>23557</v>
      </c>
      <c r="Y43" s="381">
        <f>IF(ISERROR(R43/X43-1),"         /0",IF(R43/X43&gt;5,"  *  ",(R43/X43-1)))</f>
        <v>0.31744279831897093</v>
      </c>
    </row>
    <row r="44" spans="1:25" s="47" customFormat="1" ht="19.5" customHeight="1">
      <c r="A44" s="375" t="s">
        <v>450</v>
      </c>
      <c r="B44" s="376">
        <v>3276</v>
      </c>
      <c r="C44" s="377">
        <v>2875</v>
      </c>
      <c r="D44" s="378">
        <v>2</v>
      </c>
      <c r="E44" s="395">
        <v>0</v>
      </c>
      <c r="F44" s="396">
        <f>SUM(B44:E44)</f>
        <v>6153</v>
      </c>
      <c r="G44" s="379">
        <f>F44/$F$9</f>
        <v>0.005374076044093102</v>
      </c>
      <c r="H44" s="376">
        <v>3417</v>
      </c>
      <c r="I44" s="377">
        <v>3324</v>
      </c>
      <c r="J44" s="378">
        <v>3</v>
      </c>
      <c r="K44" s="395">
        <v>94</v>
      </c>
      <c r="L44" s="396">
        <f>SUM(H44:K44)</f>
        <v>6838</v>
      </c>
      <c r="M44" s="397">
        <f>IF(ISERROR(F44/L44-1),"         /0",(F44/L44-1))</f>
        <v>-0.10017548990933023</v>
      </c>
      <c r="N44" s="376">
        <v>9704</v>
      </c>
      <c r="O44" s="377">
        <v>8334</v>
      </c>
      <c r="P44" s="378">
        <v>18</v>
      </c>
      <c r="Q44" s="395">
        <v>7</v>
      </c>
      <c r="R44" s="396">
        <f>SUM(N44:Q44)</f>
        <v>18063</v>
      </c>
      <c r="S44" s="379">
        <f>R44/$R$9</f>
        <v>0.005143977547960478</v>
      </c>
      <c r="T44" s="390">
        <v>9556</v>
      </c>
      <c r="U44" s="377">
        <v>9011</v>
      </c>
      <c r="V44" s="378">
        <v>3</v>
      </c>
      <c r="W44" s="395">
        <v>94</v>
      </c>
      <c r="X44" s="396">
        <f>SUM(T44:W44)</f>
        <v>18664</v>
      </c>
      <c r="Y44" s="381">
        <f>IF(ISERROR(R44/X44-1),"         /0",IF(R44/X44&gt;5,"  *  ",(R44/X44-1)))</f>
        <v>-0.03220102871838837</v>
      </c>
    </row>
    <row r="45" spans="1:25" s="47" customFormat="1" ht="19.5" customHeight="1">
      <c r="A45" s="375" t="s">
        <v>451</v>
      </c>
      <c r="B45" s="376">
        <v>1513</v>
      </c>
      <c r="C45" s="377">
        <v>775</v>
      </c>
      <c r="D45" s="378">
        <v>0</v>
      </c>
      <c r="E45" s="395">
        <v>0</v>
      </c>
      <c r="F45" s="396">
        <f t="shared" si="0"/>
        <v>2288</v>
      </c>
      <c r="G45" s="379">
        <f t="shared" si="1"/>
        <v>0.0019983562471778023</v>
      </c>
      <c r="H45" s="376">
        <v>1253</v>
      </c>
      <c r="I45" s="377">
        <v>1081</v>
      </c>
      <c r="J45" s="378">
        <v>5</v>
      </c>
      <c r="K45" s="395">
        <v>8</v>
      </c>
      <c r="L45" s="396">
        <f t="shared" si="2"/>
        <v>2347</v>
      </c>
      <c r="M45" s="397">
        <f t="shared" si="3"/>
        <v>-0.025138474648487397</v>
      </c>
      <c r="N45" s="376">
        <v>4056</v>
      </c>
      <c r="O45" s="377">
        <v>2248</v>
      </c>
      <c r="P45" s="378">
        <v>0</v>
      </c>
      <c r="Q45" s="395"/>
      <c r="R45" s="396">
        <f t="shared" si="4"/>
        <v>6304</v>
      </c>
      <c r="S45" s="379">
        <f t="shared" si="5"/>
        <v>0.0017952518663756217</v>
      </c>
      <c r="T45" s="390">
        <v>3426</v>
      </c>
      <c r="U45" s="377">
        <v>2753</v>
      </c>
      <c r="V45" s="378">
        <v>5</v>
      </c>
      <c r="W45" s="395">
        <v>8</v>
      </c>
      <c r="X45" s="396">
        <f t="shared" si="6"/>
        <v>6192</v>
      </c>
      <c r="Y45" s="381">
        <f t="shared" si="7"/>
        <v>0.01808785529715773</v>
      </c>
    </row>
    <row r="46" spans="1:25" s="47" customFormat="1" ht="19.5" customHeight="1">
      <c r="A46" s="375" t="s">
        <v>452</v>
      </c>
      <c r="B46" s="376">
        <v>459</v>
      </c>
      <c r="C46" s="377">
        <v>386</v>
      </c>
      <c r="D46" s="378">
        <v>0</v>
      </c>
      <c r="E46" s="395">
        <v>0</v>
      </c>
      <c r="F46" s="396">
        <f t="shared" si="0"/>
        <v>845</v>
      </c>
      <c r="G46" s="379">
        <f t="shared" si="1"/>
        <v>0.000738029295832711</v>
      </c>
      <c r="H46" s="376">
        <v>551</v>
      </c>
      <c r="I46" s="377">
        <v>533</v>
      </c>
      <c r="J46" s="378"/>
      <c r="K46" s="395"/>
      <c r="L46" s="396">
        <f t="shared" si="2"/>
        <v>1084</v>
      </c>
      <c r="M46" s="397">
        <f t="shared" si="3"/>
        <v>-0.22047970479704793</v>
      </c>
      <c r="N46" s="376">
        <v>1198</v>
      </c>
      <c r="O46" s="377">
        <v>1070</v>
      </c>
      <c r="P46" s="378"/>
      <c r="Q46" s="395"/>
      <c r="R46" s="396">
        <f t="shared" si="4"/>
        <v>2268</v>
      </c>
      <c r="S46" s="379">
        <f t="shared" si="5"/>
        <v>0.0006458805889815847</v>
      </c>
      <c r="T46" s="390">
        <v>1667</v>
      </c>
      <c r="U46" s="377">
        <v>1476</v>
      </c>
      <c r="V46" s="378"/>
      <c r="W46" s="395"/>
      <c r="X46" s="396">
        <f t="shared" si="6"/>
        <v>3143</v>
      </c>
      <c r="Y46" s="381">
        <f t="shared" si="7"/>
        <v>-0.2783964365256125</v>
      </c>
    </row>
    <row r="47" spans="1:25" s="47" customFormat="1" ht="19.5" customHeight="1" thickBot="1">
      <c r="A47" s="382" t="s">
        <v>48</v>
      </c>
      <c r="B47" s="383">
        <v>159</v>
      </c>
      <c r="C47" s="384">
        <v>190</v>
      </c>
      <c r="D47" s="385">
        <v>0</v>
      </c>
      <c r="E47" s="398">
        <v>0</v>
      </c>
      <c r="F47" s="399">
        <f>SUM(B47:E47)</f>
        <v>349</v>
      </c>
      <c r="G47" s="386">
        <f>F47/$F$9</f>
        <v>0.00030481920029067</v>
      </c>
      <c r="H47" s="383">
        <v>139</v>
      </c>
      <c r="I47" s="384">
        <v>319</v>
      </c>
      <c r="J47" s="385"/>
      <c r="K47" s="398"/>
      <c r="L47" s="399">
        <f>SUM(H47:K47)</f>
        <v>458</v>
      </c>
      <c r="M47" s="400">
        <f>IF(ISERROR(F47/L47-1),"         /0",(F47/L47-1))</f>
        <v>-0.2379912663755459</v>
      </c>
      <c r="N47" s="383">
        <v>468</v>
      </c>
      <c r="O47" s="384">
        <v>588</v>
      </c>
      <c r="P47" s="385">
        <v>2</v>
      </c>
      <c r="Q47" s="398">
        <v>0</v>
      </c>
      <c r="R47" s="399">
        <f>SUM(N47:Q47)</f>
        <v>1058</v>
      </c>
      <c r="S47" s="386">
        <f>R47/$R$9</f>
        <v>0.0003012970296042842</v>
      </c>
      <c r="T47" s="399">
        <v>402</v>
      </c>
      <c r="U47" s="384">
        <v>962</v>
      </c>
      <c r="V47" s="385">
        <v>4</v>
      </c>
      <c r="W47" s="398">
        <v>0</v>
      </c>
      <c r="X47" s="399">
        <f>SUM(T47:W47)</f>
        <v>1368</v>
      </c>
      <c r="Y47" s="388">
        <f>IF(ISERROR(R47/X47-1),"         /0",IF(R47/X47&gt;5,"  *  ",(R47/X47-1)))</f>
        <v>-0.22660818713450293</v>
      </c>
    </row>
    <row r="48" spans="1:25" s="69" customFormat="1" ht="19.5" customHeight="1">
      <c r="A48" s="78" t="s">
        <v>49</v>
      </c>
      <c r="B48" s="75">
        <f>SUM(B49:B51)</f>
        <v>14052</v>
      </c>
      <c r="C48" s="74">
        <f>SUM(C49:C51)</f>
        <v>14601</v>
      </c>
      <c r="D48" s="73">
        <f>SUM(D49:D51)</f>
        <v>91</v>
      </c>
      <c r="E48" s="72">
        <f>SUM(E49:E51)</f>
        <v>335</v>
      </c>
      <c r="F48" s="71">
        <f t="shared" si="0"/>
        <v>29079</v>
      </c>
      <c r="G48" s="76">
        <f t="shared" si="1"/>
        <v>0.025397815258602845</v>
      </c>
      <c r="H48" s="75">
        <f>SUM(H49:H51)</f>
        <v>12898</v>
      </c>
      <c r="I48" s="74">
        <f>SUM(I49:I51)</f>
        <v>12845</v>
      </c>
      <c r="J48" s="73">
        <f>SUM(J49:J51)</f>
        <v>259</v>
      </c>
      <c r="K48" s="72">
        <f>SUM(K49:K51)</f>
        <v>362</v>
      </c>
      <c r="L48" s="71">
        <f t="shared" si="2"/>
        <v>26364</v>
      </c>
      <c r="M48" s="77">
        <f t="shared" si="3"/>
        <v>0.1029813381884388</v>
      </c>
      <c r="N48" s="75">
        <f>SUM(N49:N51)</f>
        <v>44179</v>
      </c>
      <c r="O48" s="74">
        <f>SUM(O49:O51)</f>
        <v>46219</v>
      </c>
      <c r="P48" s="73">
        <f>SUM(P49:P51)</f>
        <v>654</v>
      </c>
      <c r="Q48" s="72">
        <f>SUM(Q49:Q51)</f>
        <v>750</v>
      </c>
      <c r="R48" s="71">
        <f t="shared" si="4"/>
        <v>91802</v>
      </c>
      <c r="S48" s="76">
        <f t="shared" si="5"/>
        <v>0.026143355304094992</v>
      </c>
      <c r="T48" s="75">
        <f>SUM(T49:T51)</f>
        <v>36109</v>
      </c>
      <c r="U48" s="74">
        <f>SUM(U49:U51)</f>
        <v>39006</v>
      </c>
      <c r="V48" s="73">
        <f>SUM(V49:V51)</f>
        <v>2435</v>
      </c>
      <c r="W48" s="72">
        <f>SUM(W49:W51)</f>
        <v>2866</v>
      </c>
      <c r="X48" s="71">
        <f t="shared" si="6"/>
        <v>80416</v>
      </c>
      <c r="Y48" s="70">
        <f t="shared" si="7"/>
        <v>0.14158873855949072</v>
      </c>
    </row>
    <row r="49" spans="1:25" ht="19.5" customHeight="1">
      <c r="A49" s="410" t="s">
        <v>453</v>
      </c>
      <c r="B49" s="411">
        <v>10819</v>
      </c>
      <c r="C49" s="412">
        <v>11192</v>
      </c>
      <c r="D49" s="413">
        <v>91</v>
      </c>
      <c r="E49" s="414">
        <v>335</v>
      </c>
      <c r="F49" s="415">
        <f t="shared" si="0"/>
        <v>22437</v>
      </c>
      <c r="G49" s="416">
        <f t="shared" si="1"/>
        <v>0.01959664297112253</v>
      </c>
      <c r="H49" s="411">
        <v>8909</v>
      </c>
      <c r="I49" s="412">
        <v>8804</v>
      </c>
      <c r="J49" s="413">
        <v>259</v>
      </c>
      <c r="K49" s="414">
        <v>360</v>
      </c>
      <c r="L49" s="415">
        <f t="shared" si="2"/>
        <v>18332</v>
      </c>
      <c r="M49" s="417">
        <f t="shared" si="3"/>
        <v>0.2239253763910103</v>
      </c>
      <c r="N49" s="411">
        <v>33611</v>
      </c>
      <c r="O49" s="412">
        <v>34351</v>
      </c>
      <c r="P49" s="413">
        <v>653</v>
      </c>
      <c r="Q49" s="414">
        <v>750</v>
      </c>
      <c r="R49" s="415">
        <f t="shared" si="4"/>
        <v>69365</v>
      </c>
      <c r="S49" s="416">
        <f t="shared" si="5"/>
        <v>0.01975375090595574</v>
      </c>
      <c r="T49" s="418">
        <v>25104</v>
      </c>
      <c r="U49" s="412">
        <v>26164</v>
      </c>
      <c r="V49" s="413">
        <v>2356</v>
      </c>
      <c r="W49" s="414">
        <v>2689</v>
      </c>
      <c r="X49" s="415">
        <f t="shared" si="6"/>
        <v>56313</v>
      </c>
      <c r="Y49" s="419">
        <f t="shared" si="7"/>
        <v>0.2317759664731056</v>
      </c>
    </row>
    <row r="50" spans="1:25" ht="19.5" customHeight="1">
      <c r="A50" s="401" t="s">
        <v>454</v>
      </c>
      <c r="B50" s="402">
        <v>3104</v>
      </c>
      <c r="C50" s="403">
        <v>3341</v>
      </c>
      <c r="D50" s="404">
        <v>0</v>
      </c>
      <c r="E50" s="405">
        <v>0</v>
      </c>
      <c r="F50" s="406">
        <f>SUM(B50:E50)</f>
        <v>6445</v>
      </c>
      <c r="G50" s="407">
        <f>F50/$F$9</f>
        <v>0.005629111019694465</v>
      </c>
      <c r="H50" s="402">
        <v>3861</v>
      </c>
      <c r="I50" s="403">
        <v>3984</v>
      </c>
      <c r="J50" s="404">
        <v>0</v>
      </c>
      <c r="K50" s="405">
        <v>0</v>
      </c>
      <c r="L50" s="406">
        <f>SUM(H50:K50)</f>
        <v>7845</v>
      </c>
      <c r="M50" s="408">
        <f>IF(ISERROR(F50/L50-1),"         /0",(F50/L50-1))</f>
        <v>-0.1784576163161249</v>
      </c>
      <c r="N50" s="402">
        <v>10194</v>
      </c>
      <c r="O50" s="403">
        <v>11594</v>
      </c>
      <c r="P50" s="404">
        <v>0</v>
      </c>
      <c r="Q50" s="405">
        <v>0</v>
      </c>
      <c r="R50" s="406">
        <f>SUM(N50:Q50)</f>
        <v>21788</v>
      </c>
      <c r="S50" s="407">
        <f>R50/$R$9</f>
        <v>0.006204782307200515</v>
      </c>
      <c r="T50" s="420">
        <v>10631</v>
      </c>
      <c r="U50" s="403">
        <v>12689</v>
      </c>
      <c r="V50" s="404">
        <v>75</v>
      </c>
      <c r="W50" s="405">
        <v>172</v>
      </c>
      <c r="X50" s="406">
        <f>SUM(T50:W50)</f>
        <v>23567</v>
      </c>
      <c r="Y50" s="409">
        <f>IF(ISERROR(R50/X50-1),"         /0",IF(R50/X50&gt;5,"  *  ",(R50/X50-1)))</f>
        <v>-0.07548690966181526</v>
      </c>
    </row>
    <row r="51" spans="1:25" ht="19.5" customHeight="1" thickBot="1">
      <c r="A51" s="375" t="s">
        <v>48</v>
      </c>
      <c r="B51" s="376">
        <v>129</v>
      </c>
      <c r="C51" s="377">
        <v>68</v>
      </c>
      <c r="D51" s="378">
        <v>0</v>
      </c>
      <c r="E51" s="395">
        <v>0</v>
      </c>
      <c r="F51" s="396">
        <f t="shared" si="0"/>
        <v>197</v>
      </c>
      <c r="G51" s="379">
        <f t="shared" si="1"/>
        <v>0.00017206126778585097</v>
      </c>
      <c r="H51" s="376">
        <v>128</v>
      </c>
      <c r="I51" s="377">
        <v>57</v>
      </c>
      <c r="J51" s="378"/>
      <c r="K51" s="395">
        <v>2</v>
      </c>
      <c r="L51" s="396">
        <f t="shared" si="2"/>
        <v>187</v>
      </c>
      <c r="M51" s="397">
        <f t="shared" si="3"/>
        <v>0.053475935828877</v>
      </c>
      <c r="N51" s="376">
        <v>374</v>
      </c>
      <c r="O51" s="377">
        <v>274</v>
      </c>
      <c r="P51" s="378">
        <v>1</v>
      </c>
      <c r="Q51" s="395">
        <v>0</v>
      </c>
      <c r="R51" s="396">
        <f t="shared" si="4"/>
        <v>649</v>
      </c>
      <c r="S51" s="379">
        <f t="shared" si="5"/>
        <v>0.0001848220909387339</v>
      </c>
      <c r="T51" s="390">
        <v>374</v>
      </c>
      <c r="U51" s="377">
        <v>153</v>
      </c>
      <c r="V51" s="378">
        <v>4</v>
      </c>
      <c r="W51" s="395">
        <v>5</v>
      </c>
      <c r="X51" s="396">
        <f t="shared" si="6"/>
        <v>536</v>
      </c>
      <c r="Y51" s="381">
        <f t="shared" si="7"/>
        <v>0.21082089552238803</v>
      </c>
    </row>
    <row r="52" spans="1:25" s="47" customFormat="1" ht="19.5" customHeight="1" thickBot="1">
      <c r="A52" s="68" t="s">
        <v>48</v>
      </c>
      <c r="B52" s="65">
        <v>3971</v>
      </c>
      <c r="C52" s="64">
        <v>2851</v>
      </c>
      <c r="D52" s="63">
        <v>0</v>
      </c>
      <c r="E52" s="62">
        <v>0</v>
      </c>
      <c r="F52" s="61">
        <f t="shared" si="0"/>
        <v>6822</v>
      </c>
      <c r="G52" s="66">
        <f t="shared" si="1"/>
        <v>0.005958385628604444</v>
      </c>
      <c r="H52" s="65">
        <v>2616</v>
      </c>
      <c r="I52" s="64">
        <v>2899</v>
      </c>
      <c r="J52" s="63">
        <v>0</v>
      </c>
      <c r="K52" s="62">
        <v>4</v>
      </c>
      <c r="L52" s="61">
        <f t="shared" si="2"/>
        <v>5519</v>
      </c>
      <c r="M52" s="67">
        <f t="shared" si="3"/>
        <v>0.2360934951984055</v>
      </c>
      <c r="N52" s="65">
        <v>9695</v>
      </c>
      <c r="O52" s="64">
        <v>7982</v>
      </c>
      <c r="P52" s="63">
        <v>0</v>
      </c>
      <c r="Q52" s="62">
        <v>0</v>
      </c>
      <c r="R52" s="61">
        <f t="shared" si="4"/>
        <v>17677</v>
      </c>
      <c r="S52" s="66">
        <f t="shared" si="5"/>
        <v>0.005034052544721108</v>
      </c>
      <c r="T52" s="65">
        <v>7431</v>
      </c>
      <c r="U52" s="64">
        <v>7517</v>
      </c>
      <c r="V52" s="63">
        <v>14</v>
      </c>
      <c r="W52" s="62">
        <v>14</v>
      </c>
      <c r="X52" s="61">
        <f t="shared" si="6"/>
        <v>14976</v>
      </c>
      <c r="Y52" s="60">
        <f t="shared" si="7"/>
        <v>0.1803552350427351</v>
      </c>
    </row>
    <row r="53" ht="3" customHeight="1" thickTop="1">
      <c r="A53" s="13"/>
    </row>
    <row r="54" ht="14.25">
      <c r="A54" s="1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3:Y65536 M53:M65536 Y3 M3">
    <cfRule type="cellIs" priority="3" dxfId="97" operator="lessThan" stopIfTrue="1">
      <formula>0</formula>
    </cfRule>
  </conditionalFormatting>
  <conditionalFormatting sqref="M9:M52 Y9:Y52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0" zoomScaleNormal="80" zoomScalePageLayoutView="0" workbookViewId="0" topLeftCell="A1">
      <selection activeCell="T75" sqref="T75:W75"/>
    </sheetView>
  </sheetViews>
  <sheetFormatPr defaultColWidth="8.00390625" defaultRowHeight="15"/>
  <cols>
    <col min="1" max="1" width="27.8515625" style="23" customWidth="1"/>
    <col min="2" max="2" width="10.57421875" style="23" bestFit="1" customWidth="1"/>
    <col min="3" max="3" width="10.7109375" style="23" bestFit="1" customWidth="1"/>
    <col min="4" max="4" width="8.57421875" style="23" bestFit="1" customWidth="1"/>
    <col min="5" max="5" width="10.7109375" style="23" bestFit="1" customWidth="1"/>
    <col min="6" max="6" width="12.00390625" style="23" bestFit="1" customWidth="1"/>
    <col min="7" max="7" width="9.7109375" style="23" customWidth="1"/>
    <col min="8" max="8" width="10.57421875" style="23" bestFit="1" customWidth="1"/>
    <col min="9" max="9" width="10.7109375" style="23" bestFit="1" customWidth="1"/>
    <col min="10" max="10" width="8.57421875" style="23" customWidth="1"/>
    <col min="11" max="11" width="10.7109375" style="23" bestFit="1" customWidth="1"/>
    <col min="12" max="12" width="11.28125" style="23" customWidth="1"/>
    <col min="13" max="13" width="10.8515625" style="23" bestFit="1" customWidth="1"/>
    <col min="14" max="14" width="11.57421875" style="23" customWidth="1"/>
    <col min="15" max="15" width="11.28125" style="23" customWidth="1"/>
    <col min="16" max="16" width="9.00390625" style="23" customWidth="1"/>
    <col min="17" max="17" width="10.8515625" style="23" customWidth="1"/>
    <col min="18" max="18" width="12.7109375" style="23" bestFit="1" customWidth="1"/>
    <col min="19" max="19" width="9.8515625" style="23" bestFit="1" customWidth="1"/>
    <col min="20" max="21" width="11.140625" style="23" bestFit="1" customWidth="1"/>
    <col min="22" max="23" width="10.28125" style="23" customWidth="1"/>
    <col min="24" max="24" width="12.710937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700" t="s">
        <v>61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2"/>
    </row>
    <row r="4" spans="1:25" ht="21" customHeight="1" thickBot="1">
      <c r="A4" s="709" t="s">
        <v>40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1"/>
    </row>
    <row r="5" spans="1:25" s="59" customFormat="1" ht="15.75" customHeight="1" thickBot="1" thickTop="1">
      <c r="A5" s="714" t="s">
        <v>60</v>
      </c>
      <c r="B5" s="693" t="s">
        <v>33</v>
      </c>
      <c r="C5" s="694"/>
      <c r="D5" s="694"/>
      <c r="E5" s="694"/>
      <c r="F5" s="694"/>
      <c r="G5" s="694"/>
      <c r="H5" s="694"/>
      <c r="I5" s="694"/>
      <c r="J5" s="695"/>
      <c r="K5" s="695"/>
      <c r="L5" s="695"/>
      <c r="M5" s="696"/>
      <c r="N5" s="693" t="s">
        <v>32</v>
      </c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7"/>
    </row>
    <row r="6" spans="1:25" s="35" customFormat="1" ht="26.25" customHeight="1">
      <c r="A6" s="715"/>
      <c r="B6" s="685" t="s">
        <v>154</v>
      </c>
      <c r="C6" s="686"/>
      <c r="D6" s="686"/>
      <c r="E6" s="686"/>
      <c r="F6" s="686"/>
      <c r="G6" s="690" t="s">
        <v>31</v>
      </c>
      <c r="H6" s="685" t="s">
        <v>155</v>
      </c>
      <c r="I6" s="686"/>
      <c r="J6" s="686"/>
      <c r="K6" s="686"/>
      <c r="L6" s="686"/>
      <c r="M6" s="687" t="s">
        <v>30</v>
      </c>
      <c r="N6" s="685" t="s">
        <v>156</v>
      </c>
      <c r="O6" s="686"/>
      <c r="P6" s="686"/>
      <c r="Q6" s="686"/>
      <c r="R6" s="686"/>
      <c r="S6" s="690" t="s">
        <v>31</v>
      </c>
      <c r="T6" s="685" t="s">
        <v>157</v>
      </c>
      <c r="U6" s="686"/>
      <c r="V6" s="686"/>
      <c r="W6" s="686"/>
      <c r="X6" s="686"/>
      <c r="Y6" s="703" t="s">
        <v>30</v>
      </c>
    </row>
    <row r="7" spans="1:25" s="35" customFormat="1" ht="26.25" customHeight="1">
      <c r="A7" s="716"/>
      <c r="B7" s="708" t="s">
        <v>20</v>
      </c>
      <c r="C7" s="707"/>
      <c r="D7" s="706" t="s">
        <v>19</v>
      </c>
      <c r="E7" s="707"/>
      <c r="F7" s="698" t="s">
        <v>15</v>
      </c>
      <c r="G7" s="691"/>
      <c r="H7" s="708" t="s">
        <v>20</v>
      </c>
      <c r="I7" s="707"/>
      <c r="J7" s="706" t="s">
        <v>19</v>
      </c>
      <c r="K7" s="707"/>
      <c r="L7" s="698" t="s">
        <v>15</v>
      </c>
      <c r="M7" s="688"/>
      <c r="N7" s="708" t="s">
        <v>20</v>
      </c>
      <c r="O7" s="707"/>
      <c r="P7" s="706" t="s">
        <v>19</v>
      </c>
      <c r="Q7" s="707"/>
      <c r="R7" s="698" t="s">
        <v>15</v>
      </c>
      <c r="S7" s="691"/>
      <c r="T7" s="708" t="s">
        <v>20</v>
      </c>
      <c r="U7" s="707"/>
      <c r="V7" s="706" t="s">
        <v>19</v>
      </c>
      <c r="W7" s="707"/>
      <c r="X7" s="698" t="s">
        <v>15</v>
      </c>
      <c r="Y7" s="704"/>
    </row>
    <row r="8" spans="1:25" s="55" customFormat="1" ht="15" thickBot="1">
      <c r="A8" s="717"/>
      <c r="B8" s="58" t="s">
        <v>17</v>
      </c>
      <c r="C8" s="56" t="s">
        <v>16</v>
      </c>
      <c r="D8" s="57" t="s">
        <v>17</v>
      </c>
      <c r="E8" s="56" t="s">
        <v>16</v>
      </c>
      <c r="F8" s="699"/>
      <c r="G8" s="692"/>
      <c r="H8" s="58" t="s">
        <v>17</v>
      </c>
      <c r="I8" s="56" t="s">
        <v>16</v>
      </c>
      <c r="J8" s="57" t="s">
        <v>17</v>
      </c>
      <c r="K8" s="56" t="s">
        <v>16</v>
      </c>
      <c r="L8" s="699"/>
      <c r="M8" s="689"/>
      <c r="N8" s="58" t="s">
        <v>17</v>
      </c>
      <c r="O8" s="56" t="s">
        <v>16</v>
      </c>
      <c r="P8" s="57" t="s">
        <v>17</v>
      </c>
      <c r="Q8" s="56" t="s">
        <v>16</v>
      </c>
      <c r="R8" s="699"/>
      <c r="S8" s="692"/>
      <c r="T8" s="58" t="s">
        <v>17</v>
      </c>
      <c r="U8" s="56" t="s">
        <v>16</v>
      </c>
      <c r="V8" s="57" t="s">
        <v>17</v>
      </c>
      <c r="W8" s="56" t="s">
        <v>16</v>
      </c>
      <c r="X8" s="699"/>
      <c r="Y8" s="705"/>
    </row>
    <row r="9" spans="1:25" s="536" customFormat="1" ht="18" customHeight="1" thickBot="1" thickTop="1">
      <c r="A9" s="738" t="s">
        <v>22</v>
      </c>
      <c r="B9" s="739">
        <f>B10+B26+B42+B56+B69+B75</f>
        <v>588520</v>
      </c>
      <c r="C9" s="740">
        <f>C10+C26+C42+C56+C69+C75</f>
        <v>543843</v>
      </c>
      <c r="D9" s="741">
        <f>D10+D26+D42+D56+D69+D75</f>
        <v>6649</v>
      </c>
      <c r="E9" s="740">
        <f>E10+E26+E42+E56+E69+E75</f>
        <v>5929</v>
      </c>
      <c r="F9" s="741">
        <f aca="true" t="shared" si="0" ref="F9:F44">SUM(B9:E9)</f>
        <v>1144941</v>
      </c>
      <c r="G9" s="742">
        <f aca="true" t="shared" si="1" ref="G9:G44">F9/$F$9</f>
        <v>1</v>
      </c>
      <c r="H9" s="739">
        <f>H10+H26+H42+H56+H69+H75</f>
        <v>575513</v>
      </c>
      <c r="I9" s="740">
        <f>I10+I26+I42+I56+I69+I75</f>
        <v>526506</v>
      </c>
      <c r="J9" s="741">
        <f>J10+J26+J42+J56+J69+J75</f>
        <v>4169</v>
      </c>
      <c r="K9" s="740">
        <f>K10+K26+K42+K56+K69+K75</f>
        <v>4335</v>
      </c>
      <c r="L9" s="741">
        <f aca="true" t="shared" si="2" ref="L9:L44">SUM(H9:K9)</f>
        <v>1110523</v>
      </c>
      <c r="M9" s="743">
        <f aca="true" t="shared" si="3" ref="M9:M44">IF(ISERROR(F9/L9-1),"         /0",(F9/L9-1))</f>
        <v>0.030992604385501332</v>
      </c>
      <c r="N9" s="739">
        <f>N10+N26+N42+N56+N69+N75</f>
        <v>1763327</v>
      </c>
      <c r="O9" s="740">
        <f>O10+O26+O42+O56+O69+O75</f>
        <v>1718941</v>
      </c>
      <c r="P9" s="741">
        <f>P10+P26+P42+P56+P69+P75</f>
        <v>14851</v>
      </c>
      <c r="Q9" s="740">
        <f>Q10+Q26+Q42+Q56+Q69+Q75</f>
        <v>14366</v>
      </c>
      <c r="R9" s="741">
        <f aca="true" t="shared" si="4" ref="R9:R44">SUM(N9:Q9)</f>
        <v>3511485</v>
      </c>
      <c r="S9" s="742">
        <f aca="true" t="shared" si="5" ref="S9:S44">R9/$R$9</f>
        <v>1</v>
      </c>
      <c r="T9" s="739">
        <f>T10+T26+T42+T56+T69+T75</f>
        <v>1634123</v>
      </c>
      <c r="U9" s="740">
        <f>U10+U26+U42+U56+U69+U75</f>
        <v>1565305</v>
      </c>
      <c r="V9" s="741">
        <f>V10+V26+V42+V56+V69+V75</f>
        <v>22074</v>
      </c>
      <c r="W9" s="740">
        <f>W10+W26+W42+W56+W69+W75</f>
        <v>22152</v>
      </c>
      <c r="X9" s="741">
        <f aca="true" t="shared" si="6" ref="X9:X44">SUM(T9:W9)</f>
        <v>3243654</v>
      </c>
      <c r="Y9" s="743">
        <f>IF(ISERROR(R9/X9-1),"         /0",(R9/X9-1))</f>
        <v>0.08257076741230729</v>
      </c>
    </row>
    <row r="10" spans="1:25" s="69" customFormat="1" ht="19.5" customHeight="1">
      <c r="A10" s="78" t="s">
        <v>53</v>
      </c>
      <c r="B10" s="75">
        <f>SUM(B11:B25)</f>
        <v>176924</v>
      </c>
      <c r="C10" s="74">
        <f>SUM(C11:C25)</f>
        <v>173642</v>
      </c>
      <c r="D10" s="73">
        <f>SUM(D11:D25)</f>
        <v>1368</v>
      </c>
      <c r="E10" s="74">
        <f>SUM(E11:E25)</f>
        <v>846</v>
      </c>
      <c r="F10" s="73">
        <f t="shared" si="0"/>
        <v>352780</v>
      </c>
      <c r="G10" s="76">
        <f t="shared" si="1"/>
        <v>0.3081206804542767</v>
      </c>
      <c r="H10" s="75">
        <f>SUM(H11:H25)</f>
        <v>161847</v>
      </c>
      <c r="I10" s="74">
        <f>SUM(I11:I25)</f>
        <v>146619</v>
      </c>
      <c r="J10" s="73">
        <f>SUM(J11:J25)</f>
        <v>317</v>
      </c>
      <c r="K10" s="74">
        <f>SUM(K11:K25)</f>
        <v>190</v>
      </c>
      <c r="L10" s="73">
        <f t="shared" si="2"/>
        <v>308973</v>
      </c>
      <c r="M10" s="77">
        <f t="shared" si="3"/>
        <v>0.14178261530942837</v>
      </c>
      <c r="N10" s="75">
        <f>SUM(N11:N25)</f>
        <v>516750</v>
      </c>
      <c r="O10" s="74">
        <f>SUM(O11:O25)</f>
        <v>523777</v>
      </c>
      <c r="P10" s="73">
        <f>SUM(P11:P25)</f>
        <v>2690</v>
      </c>
      <c r="Q10" s="74">
        <f>SUM(Q11:Q25)</f>
        <v>2191</v>
      </c>
      <c r="R10" s="73">
        <f t="shared" si="4"/>
        <v>1045408</v>
      </c>
      <c r="S10" s="76">
        <f t="shared" si="5"/>
        <v>0.2977110823483512</v>
      </c>
      <c r="T10" s="75">
        <f>SUM(T11:T25)</f>
        <v>451662</v>
      </c>
      <c r="U10" s="74">
        <f>SUM(U11:U25)</f>
        <v>437210</v>
      </c>
      <c r="V10" s="73">
        <f>SUM(V11:V25)</f>
        <v>1414</v>
      </c>
      <c r="W10" s="74">
        <f>SUM(W11:W25)</f>
        <v>1412</v>
      </c>
      <c r="X10" s="73">
        <f t="shared" si="6"/>
        <v>891698</v>
      </c>
      <c r="Y10" s="70">
        <f aca="true" t="shared" si="7" ref="Y10:Y44">IF(ISERROR(R10/X10-1),"         /0",IF(R10/X10&gt;5,"  *  ",(R10/X10-1)))</f>
        <v>0.1723789892990677</v>
      </c>
    </row>
    <row r="11" spans="1:25" ht="19.5" customHeight="1">
      <c r="A11" s="368" t="s">
        <v>159</v>
      </c>
      <c r="B11" s="369">
        <v>62481</v>
      </c>
      <c r="C11" s="370">
        <v>68442</v>
      </c>
      <c r="D11" s="371">
        <v>748</v>
      </c>
      <c r="E11" s="370">
        <v>321</v>
      </c>
      <c r="F11" s="371">
        <f t="shared" si="0"/>
        <v>131992</v>
      </c>
      <c r="G11" s="372">
        <f t="shared" si="1"/>
        <v>0.11528279623142153</v>
      </c>
      <c r="H11" s="369">
        <v>62406</v>
      </c>
      <c r="I11" s="370">
        <v>59874</v>
      </c>
      <c r="J11" s="371">
        <v>278</v>
      </c>
      <c r="K11" s="370">
        <v>1</v>
      </c>
      <c r="L11" s="371">
        <f t="shared" si="2"/>
        <v>122559</v>
      </c>
      <c r="M11" s="373">
        <f t="shared" si="3"/>
        <v>0.0769670118065584</v>
      </c>
      <c r="N11" s="369">
        <v>187453</v>
      </c>
      <c r="O11" s="370">
        <v>208999</v>
      </c>
      <c r="P11" s="371">
        <v>926</v>
      </c>
      <c r="Q11" s="370">
        <v>597</v>
      </c>
      <c r="R11" s="371">
        <f t="shared" si="4"/>
        <v>397975</v>
      </c>
      <c r="S11" s="372">
        <f t="shared" si="5"/>
        <v>0.11333524135800097</v>
      </c>
      <c r="T11" s="369">
        <v>164785</v>
      </c>
      <c r="U11" s="370">
        <v>165482</v>
      </c>
      <c r="V11" s="371">
        <v>1208</v>
      </c>
      <c r="W11" s="370">
        <v>1006</v>
      </c>
      <c r="X11" s="371">
        <f t="shared" si="6"/>
        <v>332481</v>
      </c>
      <c r="Y11" s="374">
        <f t="shared" si="7"/>
        <v>0.19698569241550645</v>
      </c>
    </row>
    <row r="12" spans="1:25" ht="19.5" customHeight="1">
      <c r="A12" s="375" t="s">
        <v>181</v>
      </c>
      <c r="B12" s="376">
        <v>32062</v>
      </c>
      <c r="C12" s="377">
        <v>30840</v>
      </c>
      <c r="D12" s="378">
        <v>0</v>
      </c>
      <c r="E12" s="377">
        <v>0</v>
      </c>
      <c r="F12" s="378">
        <f t="shared" si="0"/>
        <v>62902</v>
      </c>
      <c r="G12" s="379">
        <f t="shared" si="1"/>
        <v>0.05493907546327715</v>
      </c>
      <c r="H12" s="376">
        <v>29386</v>
      </c>
      <c r="I12" s="377">
        <v>26719</v>
      </c>
      <c r="J12" s="378"/>
      <c r="K12" s="377"/>
      <c r="L12" s="378">
        <f t="shared" si="2"/>
        <v>56105</v>
      </c>
      <c r="M12" s="380">
        <f t="shared" si="3"/>
        <v>0.12114784778540244</v>
      </c>
      <c r="N12" s="376">
        <v>90104</v>
      </c>
      <c r="O12" s="377">
        <v>88730</v>
      </c>
      <c r="P12" s="378"/>
      <c r="Q12" s="377"/>
      <c r="R12" s="378">
        <f t="shared" si="4"/>
        <v>178834</v>
      </c>
      <c r="S12" s="379">
        <f t="shared" si="5"/>
        <v>0.05092831095676046</v>
      </c>
      <c r="T12" s="376">
        <v>81676</v>
      </c>
      <c r="U12" s="377">
        <v>81844</v>
      </c>
      <c r="V12" s="378"/>
      <c r="W12" s="377"/>
      <c r="X12" s="378">
        <f t="shared" si="6"/>
        <v>163520</v>
      </c>
      <c r="Y12" s="381">
        <f t="shared" si="7"/>
        <v>0.09365215264187876</v>
      </c>
    </row>
    <row r="13" spans="1:25" ht="19.5" customHeight="1">
      <c r="A13" s="375" t="s">
        <v>182</v>
      </c>
      <c r="B13" s="376">
        <v>24314</v>
      </c>
      <c r="C13" s="377">
        <v>22322</v>
      </c>
      <c r="D13" s="378">
        <v>0</v>
      </c>
      <c r="E13" s="377">
        <v>0</v>
      </c>
      <c r="F13" s="378">
        <f>SUM(B13:E13)</f>
        <v>46636</v>
      </c>
      <c r="G13" s="379">
        <f>F13/$F$9</f>
        <v>0.04073222987036013</v>
      </c>
      <c r="H13" s="376">
        <v>13942</v>
      </c>
      <c r="I13" s="377">
        <v>11787</v>
      </c>
      <c r="J13" s="378"/>
      <c r="K13" s="377"/>
      <c r="L13" s="378">
        <f>SUM(H13:K13)</f>
        <v>25729</v>
      </c>
      <c r="M13" s="380">
        <f>IF(ISERROR(F13/L13-1),"         /0",(F13/L13-1))</f>
        <v>0.8125850207936569</v>
      </c>
      <c r="N13" s="376">
        <v>67624</v>
      </c>
      <c r="O13" s="377">
        <v>64703</v>
      </c>
      <c r="P13" s="378"/>
      <c r="Q13" s="377"/>
      <c r="R13" s="378">
        <f>SUM(N13:Q13)</f>
        <v>132327</v>
      </c>
      <c r="S13" s="379">
        <f>R13/$R$9</f>
        <v>0.037684056745223175</v>
      </c>
      <c r="T13" s="376">
        <v>39432</v>
      </c>
      <c r="U13" s="377">
        <v>36934</v>
      </c>
      <c r="V13" s="378"/>
      <c r="W13" s="377"/>
      <c r="X13" s="378">
        <f>SUM(T13:W13)</f>
        <v>76366</v>
      </c>
      <c r="Y13" s="381">
        <f>IF(ISERROR(R13/X13-1),"         /0",IF(R13/X13&gt;5,"  *  ",(R13/X13-1)))</f>
        <v>0.7327999371448026</v>
      </c>
    </row>
    <row r="14" spans="1:25" ht="19.5" customHeight="1">
      <c r="A14" s="375" t="s">
        <v>184</v>
      </c>
      <c r="B14" s="376">
        <v>16501</v>
      </c>
      <c r="C14" s="377">
        <v>14744</v>
      </c>
      <c r="D14" s="378">
        <v>0</v>
      </c>
      <c r="E14" s="377">
        <v>0</v>
      </c>
      <c r="F14" s="378">
        <f t="shared" si="0"/>
        <v>31245</v>
      </c>
      <c r="G14" s="379">
        <f t="shared" si="1"/>
        <v>0.027289615796796517</v>
      </c>
      <c r="H14" s="376">
        <v>17478</v>
      </c>
      <c r="I14" s="377">
        <v>16133</v>
      </c>
      <c r="J14" s="378"/>
      <c r="K14" s="377"/>
      <c r="L14" s="378">
        <f t="shared" si="2"/>
        <v>33611</v>
      </c>
      <c r="M14" s="380">
        <f t="shared" si="3"/>
        <v>-0.07039362113593761</v>
      </c>
      <c r="N14" s="376">
        <v>53162</v>
      </c>
      <c r="O14" s="377">
        <v>50914</v>
      </c>
      <c r="P14" s="378"/>
      <c r="Q14" s="377"/>
      <c r="R14" s="378">
        <f t="shared" si="4"/>
        <v>104076</v>
      </c>
      <c r="S14" s="379">
        <f t="shared" si="5"/>
        <v>0.029638742583266053</v>
      </c>
      <c r="T14" s="376">
        <v>53868</v>
      </c>
      <c r="U14" s="377">
        <v>51593</v>
      </c>
      <c r="V14" s="378"/>
      <c r="W14" s="377"/>
      <c r="X14" s="378">
        <f t="shared" si="6"/>
        <v>105461</v>
      </c>
      <c r="Y14" s="381">
        <f t="shared" si="7"/>
        <v>-0.013132816870691566</v>
      </c>
    </row>
    <row r="15" spans="1:25" ht="19.5" customHeight="1">
      <c r="A15" s="375" t="s">
        <v>190</v>
      </c>
      <c r="B15" s="376">
        <v>9740</v>
      </c>
      <c r="C15" s="377">
        <v>10815</v>
      </c>
      <c r="D15" s="378">
        <v>0</v>
      </c>
      <c r="E15" s="377">
        <v>0</v>
      </c>
      <c r="F15" s="378">
        <f>SUM(B15:E15)</f>
        <v>20555</v>
      </c>
      <c r="G15" s="379">
        <f>F15/$F$9</f>
        <v>0.017952890148924705</v>
      </c>
      <c r="H15" s="376">
        <v>9319</v>
      </c>
      <c r="I15" s="377">
        <v>9332</v>
      </c>
      <c r="J15" s="378"/>
      <c r="K15" s="377"/>
      <c r="L15" s="378">
        <f>SUM(H15:K15)</f>
        <v>18651</v>
      </c>
      <c r="M15" s="380">
        <f>IF(ISERROR(F15/L15-1),"         /0",(F15/L15-1))</f>
        <v>0.10208567905206145</v>
      </c>
      <c r="N15" s="376">
        <v>28218</v>
      </c>
      <c r="O15" s="377">
        <v>30819</v>
      </c>
      <c r="P15" s="378"/>
      <c r="Q15" s="377"/>
      <c r="R15" s="378">
        <f>SUM(N15:Q15)</f>
        <v>59037</v>
      </c>
      <c r="S15" s="379">
        <f>R15/$R$9</f>
        <v>0.01681254511979974</v>
      </c>
      <c r="T15" s="376">
        <v>28323</v>
      </c>
      <c r="U15" s="377">
        <v>29057</v>
      </c>
      <c r="V15" s="378"/>
      <c r="W15" s="377"/>
      <c r="X15" s="378">
        <f>SUM(T15:W15)</f>
        <v>57380</v>
      </c>
      <c r="Y15" s="381">
        <f>IF(ISERROR(R15/X15-1),"         /0",IF(R15/X15&gt;5,"  *  ",(R15/X15-1)))</f>
        <v>0.028877657720460137</v>
      </c>
    </row>
    <row r="16" spans="1:25" ht="19.5" customHeight="1">
      <c r="A16" s="375" t="s">
        <v>192</v>
      </c>
      <c r="B16" s="376">
        <v>8741</v>
      </c>
      <c r="C16" s="377">
        <v>7928</v>
      </c>
      <c r="D16" s="378">
        <v>0</v>
      </c>
      <c r="E16" s="377">
        <v>0</v>
      </c>
      <c r="F16" s="378">
        <f>SUM(B16:E16)</f>
        <v>16669</v>
      </c>
      <c r="G16" s="379">
        <f>F16/$F$9</f>
        <v>0.014558828795544923</v>
      </c>
      <c r="H16" s="376">
        <v>8957</v>
      </c>
      <c r="I16" s="377">
        <v>7576</v>
      </c>
      <c r="J16" s="378"/>
      <c r="K16" s="377"/>
      <c r="L16" s="378">
        <f>SUM(H16:K16)</f>
        <v>16533</v>
      </c>
      <c r="M16" s="380">
        <f>IF(ISERROR(F16/L16-1),"         /0",(F16/L16-1))</f>
        <v>0.008225972297828621</v>
      </c>
      <c r="N16" s="376">
        <v>22026</v>
      </c>
      <c r="O16" s="377">
        <v>20585</v>
      </c>
      <c r="P16" s="378"/>
      <c r="Q16" s="377"/>
      <c r="R16" s="378">
        <f>SUM(N16:Q16)</f>
        <v>42611</v>
      </c>
      <c r="S16" s="379">
        <f>R16/$R$9</f>
        <v>0.012134752106302604</v>
      </c>
      <c r="T16" s="376">
        <v>23812</v>
      </c>
      <c r="U16" s="377">
        <v>20686</v>
      </c>
      <c r="V16" s="378"/>
      <c r="W16" s="377"/>
      <c r="X16" s="378">
        <f>SUM(T16:W16)</f>
        <v>44498</v>
      </c>
      <c r="Y16" s="381">
        <f>IF(ISERROR(R16/X16-1),"         /0",IF(R16/X16&gt;5,"  *  ",(R16/X16-1)))</f>
        <v>-0.04240640028765341</v>
      </c>
    </row>
    <row r="17" spans="1:25" ht="19.5" customHeight="1">
      <c r="A17" s="375" t="s">
        <v>197</v>
      </c>
      <c r="B17" s="376">
        <v>7442</v>
      </c>
      <c r="C17" s="377">
        <v>5621</v>
      </c>
      <c r="D17" s="378">
        <v>0</v>
      </c>
      <c r="E17" s="377">
        <v>0</v>
      </c>
      <c r="F17" s="378">
        <f>SUM(B17:E17)</f>
        <v>13063</v>
      </c>
      <c r="G17" s="379">
        <f>F17/$F$9</f>
        <v>0.01140932152835823</v>
      </c>
      <c r="H17" s="376">
        <v>5132</v>
      </c>
      <c r="I17" s="377">
        <v>4013</v>
      </c>
      <c r="J17" s="378"/>
      <c r="K17" s="377"/>
      <c r="L17" s="378">
        <f>SUM(H17:K17)</f>
        <v>9145</v>
      </c>
      <c r="M17" s="380">
        <f>IF(ISERROR(F17/L17-1),"         /0",(F17/L17-1))</f>
        <v>0.4284308365226901</v>
      </c>
      <c r="N17" s="376">
        <v>19677</v>
      </c>
      <c r="O17" s="377">
        <v>17724</v>
      </c>
      <c r="P17" s="378"/>
      <c r="Q17" s="377"/>
      <c r="R17" s="378">
        <f>SUM(N17:Q17)</f>
        <v>37401</v>
      </c>
      <c r="S17" s="379">
        <f>R17/$R$9</f>
        <v>0.010651049342372244</v>
      </c>
      <c r="T17" s="376">
        <v>14509</v>
      </c>
      <c r="U17" s="377">
        <v>12604</v>
      </c>
      <c r="V17" s="378"/>
      <c r="W17" s="377"/>
      <c r="X17" s="378">
        <f>SUM(T17:W17)</f>
        <v>27113</v>
      </c>
      <c r="Y17" s="381">
        <f>IF(ISERROR(R17/X17-1),"         /0",IF(R17/X17&gt;5,"  *  ",(R17/X17-1)))</f>
        <v>0.3794489728174677</v>
      </c>
    </row>
    <row r="18" spans="1:25" ht="19.5" customHeight="1">
      <c r="A18" s="375" t="s">
        <v>160</v>
      </c>
      <c r="B18" s="376">
        <v>4831</v>
      </c>
      <c r="C18" s="377">
        <v>3852</v>
      </c>
      <c r="D18" s="378">
        <v>0</v>
      </c>
      <c r="E18" s="377">
        <v>0</v>
      </c>
      <c r="F18" s="378">
        <f>SUM(B18:E18)</f>
        <v>8683</v>
      </c>
      <c r="G18" s="379">
        <f>F18/$F$9</f>
        <v>0.007583796894337786</v>
      </c>
      <c r="H18" s="376">
        <v>4710</v>
      </c>
      <c r="I18" s="377">
        <v>3533</v>
      </c>
      <c r="J18" s="378"/>
      <c r="K18" s="377"/>
      <c r="L18" s="378">
        <f>SUM(H18:K18)</f>
        <v>8243</v>
      </c>
      <c r="M18" s="380">
        <f>IF(ISERROR(F18/L18-1),"         /0",(F18/L18-1))</f>
        <v>0.053378624287274024</v>
      </c>
      <c r="N18" s="376">
        <v>13573</v>
      </c>
      <c r="O18" s="377">
        <v>12207</v>
      </c>
      <c r="P18" s="378"/>
      <c r="Q18" s="377"/>
      <c r="R18" s="378">
        <f>SUM(N18:Q18)</f>
        <v>25780</v>
      </c>
      <c r="S18" s="379">
        <f>R18/$R$9</f>
        <v>0.007341623273344468</v>
      </c>
      <c r="T18" s="376">
        <v>12853</v>
      </c>
      <c r="U18" s="377">
        <v>11188</v>
      </c>
      <c r="V18" s="378"/>
      <c r="W18" s="377"/>
      <c r="X18" s="378">
        <f>SUM(T18:W18)</f>
        <v>24041</v>
      </c>
      <c r="Y18" s="381">
        <f>IF(ISERROR(R18/X18-1),"         /0",IF(R18/X18&gt;5,"  *  ",(R18/X18-1)))</f>
        <v>0.07233476144919093</v>
      </c>
    </row>
    <row r="19" spans="1:25" ht="19.5" customHeight="1">
      <c r="A19" s="375" t="s">
        <v>203</v>
      </c>
      <c r="B19" s="376">
        <v>2153</v>
      </c>
      <c r="C19" s="377">
        <v>1654</v>
      </c>
      <c r="D19" s="378">
        <v>521</v>
      </c>
      <c r="E19" s="377">
        <v>514</v>
      </c>
      <c r="F19" s="378">
        <f>SUM(B19:E19)</f>
        <v>4842</v>
      </c>
      <c r="G19" s="379">
        <f>F19/$F$9</f>
        <v>0.004229038876239038</v>
      </c>
      <c r="H19" s="376"/>
      <c r="I19" s="377"/>
      <c r="J19" s="378"/>
      <c r="K19" s="377"/>
      <c r="L19" s="378">
        <f>SUM(H19:K19)</f>
        <v>0</v>
      </c>
      <c r="M19" s="380" t="str">
        <f>IF(ISERROR(F19/L19-1),"         /0",(F19/L19-1))</f>
        <v>         /0</v>
      </c>
      <c r="N19" s="376">
        <v>5762</v>
      </c>
      <c r="O19" s="377">
        <v>5740</v>
      </c>
      <c r="P19" s="378">
        <v>1634</v>
      </c>
      <c r="Q19" s="377">
        <v>1565</v>
      </c>
      <c r="R19" s="378">
        <f>SUM(N19:Q19)</f>
        <v>14701</v>
      </c>
      <c r="S19" s="379">
        <f>R19/$R$9</f>
        <v>0.004186547856533632</v>
      </c>
      <c r="T19" s="376"/>
      <c r="U19" s="377"/>
      <c r="V19" s="378"/>
      <c r="W19" s="377"/>
      <c r="X19" s="378">
        <f>SUM(T19:W19)</f>
        <v>0</v>
      </c>
      <c r="Y19" s="381" t="str">
        <f>IF(ISERROR(R19/X19-1),"         /0",IF(R19/X19&gt;5,"  *  ",(R19/X19-1)))</f>
        <v>         /0</v>
      </c>
    </row>
    <row r="20" spans="1:25" ht="19.5" customHeight="1">
      <c r="A20" s="375" t="s">
        <v>196</v>
      </c>
      <c r="B20" s="376">
        <v>2256</v>
      </c>
      <c r="C20" s="377">
        <v>2407</v>
      </c>
      <c r="D20" s="378">
        <v>0</v>
      </c>
      <c r="E20" s="377">
        <v>0</v>
      </c>
      <c r="F20" s="378">
        <f>SUM(B20:E20)</f>
        <v>4663</v>
      </c>
      <c r="G20" s="379">
        <f>F20/$F$9</f>
        <v>0.0040726989425656</v>
      </c>
      <c r="H20" s="376">
        <v>2991</v>
      </c>
      <c r="I20" s="377">
        <v>2231</v>
      </c>
      <c r="J20" s="378"/>
      <c r="K20" s="377"/>
      <c r="L20" s="378">
        <f>SUM(H20:K20)</f>
        <v>5222</v>
      </c>
      <c r="M20" s="380">
        <f>IF(ISERROR(F20/L20-1),"         /0",(F20/L20-1))</f>
        <v>-0.10704710838759102</v>
      </c>
      <c r="N20" s="376">
        <v>6832</v>
      </c>
      <c r="O20" s="377">
        <v>6166</v>
      </c>
      <c r="P20" s="378"/>
      <c r="Q20" s="377"/>
      <c r="R20" s="378">
        <f>SUM(N20:Q20)</f>
        <v>12998</v>
      </c>
      <c r="S20" s="379">
        <f>R20/$R$9</f>
        <v>0.0037015678551951666</v>
      </c>
      <c r="T20" s="376">
        <v>8904</v>
      </c>
      <c r="U20" s="377">
        <v>8048</v>
      </c>
      <c r="V20" s="378"/>
      <c r="W20" s="377"/>
      <c r="X20" s="378">
        <f>SUM(T20:W20)</f>
        <v>16952</v>
      </c>
      <c r="Y20" s="381">
        <f>IF(ISERROR(R20/X20-1),"         /0",IF(R20/X20&gt;5,"  *  ",(R20/X20-1)))</f>
        <v>-0.23324681453515805</v>
      </c>
    </row>
    <row r="21" spans="1:25" ht="19.5" customHeight="1">
      <c r="A21" s="375" t="s">
        <v>186</v>
      </c>
      <c r="B21" s="376">
        <v>2340</v>
      </c>
      <c r="C21" s="377">
        <v>2035</v>
      </c>
      <c r="D21" s="378">
        <v>0</v>
      </c>
      <c r="E21" s="377">
        <v>0</v>
      </c>
      <c r="F21" s="378">
        <f t="shared" si="0"/>
        <v>4375</v>
      </c>
      <c r="G21" s="379">
        <f t="shared" si="1"/>
        <v>0.003821157596766995</v>
      </c>
      <c r="H21" s="376">
        <v>3215</v>
      </c>
      <c r="I21" s="377">
        <v>2306</v>
      </c>
      <c r="J21" s="378"/>
      <c r="K21" s="377"/>
      <c r="L21" s="378">
        <f t="shared" si="2"/>
        <v>5521</v>
      </c>
      <c r="M21" s="380">
        <f t="shared" si="3"/>
        <v>-0.20757109219344316</v>
      </c>
      <c r="N21" s="376">
        <v>7661</v>
      </c>
      <c r="O21" s="377">
        <v>6140</v>
      </c>
      <c r="P21" s="378"/>
      <c r="Q21" s="377"/>
      <c r="R21" s="378">
        <f t="shared" si="4"/>
        <v>13801</v>
      </c>
      <c r="S21" s="379">
        <f t="shared" si="5"/>
        <v>0.003930246035509194</v>
      </c>
      <c r="T21" s="376">
        <v>9417</v>
      </c>
      <c r="U21" s="377">
        <v>9191</v>
      </c>
      <c r="V21" s="378"/>
      <c r="W21" s="377"/>
      <c r="X21" s="378">
        <f t="shared" si="6"/>
        <v>18608</v>
      </c>
      <c r="Y21" s="381">
        <f t="shared" si="7"/>
        <v>-0.25832975064488395</v>
      </c>
    </row>
    <row r="22" spans="1:25" ht="19.5" customHeight="1">
      <c r="A22" s="375" t="s">
        <v>191</v>
      </c>
      <c r="B22" s="376">
        <v>2006</v>
      </c>
      <c r="C22" s="377">
        <v>1335</v>
      </c>
      <c r="D22" s="378">
        <v>0</v>
      </c>
      <c r="E22" s="377">
        <v>0</v>
      </c>
      <c r="F22" s="378">
        <f>SUM(B22:E22)</f>
        <v>3341</v>
      </c>
      <c r="G22" s="379">
        <f>F22/$F$9</f>
        <v>0.0029180542927539498</v>
      </c>
      <c r="H22" s="376">
        <v>2636</v>
      </c>
      <c r="I22" s="377">
        <v>1730</v>
      </c>
      <c r="J22" s="378"/>
      <c r="K22" s="377"/>
      <c r="L22" s="378">
        <f>SUM(H22:K22)</f>
        <v>4366</v>
      </c>
      <c r="M22" s="380">
        <f>IF(ISERROR(F22/L22-1),"         /0",(F22/L22-1))</f>
        <v>-0.23476866697205678</v>
      </c>
      <c r="N22" s="376">
        <v>6444</v>
      </c>
      <c r="O22" s="377">
        <v>4060</v>
      </c>
      <c r="P22" s="378"/>
      <c r="Q22" s="377"/>
      <c r="R22" s="378">
        <f>SUM(N22:Q22)</f>
        <v>10504</v>
      </c>
      <c r="S22" s="379">
        <f>R22/$R$9</f>
        <v>0.0029913270311563342</v>
      </c>
      <c r="T22" s="376">
        <v>7499</v>
      </c>
      <c r="U22" s="377">
        <v>4798</v>
      </c>
      <c r="V22" s="378"/>
      <c r="W22" s="377"/>
      <c r="X22" s="378">
        <f>SUM(T22:W22)</f>
        <v>12297</v>
      </c>
      <c r="Y22" s="381">
        <f>IF(ISERROR(R22/X22-1),"         /0",IF(R22/X22&gt;5,"  *  ",(R22/X22-1)))</f>
        <v>-0.1458079206310482</v>
      </c>
    </row>
    <row r="23" spans="1:25" ht="19.5" customHeight="1">
      <c r="A23" s="375" t="s">
        <v>161</v>
      </c>
      <c r="B23" s="376">
        <v>1697</v>
      </c>
      <c r="C23" s="377">
        <v>1401</v>
      </c>
      <c r="D23" s="378">
        <v>0</v>
      </c>
      <c r="E23" s="377">
        <v>0</v>
      </c>
      <c r="F23" s="378">
        <f t="shared" si="0"/>
        <v>3098</v>
      </c>
      <c r="G23" s="379">
        <f t="shared" si="1"/>
        <v>0.0027058162822363773</v>
      </c>
      <c r="H23" s="376">
        <v>1282</v>
      </c>
      <c r="I23" s="377">
        <v>901</v>
      </c>
      <c r="J23" s="378"/>
      <c r="K23" s="377"/>
      <c r="L23" s="378">
        <f t="shared" si="2"/>
        <v>2183</v>
      </c>
      <c r="M23" s="380">
        <f t="shared" si="3"/>
        <v>0.4191479615208429</v>
      </c>
      <c r="N23" s="376">
        <v>7087</v>
      </c>
      <c r="O23" s="377">
        <v>6300</v>
      </c>
      <c r="P23" s="378"/>
      <c r="Q23" s="377"/>
      <c r="R23" s="378">
        <f t="shared" si="4"/>
        <v>13387</v>
      </c>
      <c r="S23" s="379">
        <f t="shared" si="5"/>
        <v>0.0038123471978379515</v>
      </c>
      <c r="T23" s="376">
        <v>5358</v>
      </c>
      <c r="U23" s="377">
        <v>4440</v>
      </c>
      <c r="V23" s="378"/>
      <c r="W23" s="377"/>
      <c r="X23" s="378">
        <f t="shared" si="6"/>
        <v>9798</v>
      </c>
      <c r="Y23" s="381">
        <f t="shared" si="7"/>
        <v>0.36629924474382536</v>
      </c>
    </row>
    <row r="24" spans="1:25" ht="19.5" customHeight="1">
      <c r="A24" s="375" t="s">
        <v>189</v>
      </c>
      <c r="B24" s="376">
        <v>256</v>
      </c>
      <c r="C24" s="377">
        <v>170</v>
      </c>
      <c r="D24" s="378">
        <v>0</v>
      </c>
      <c r="E24" s="377">
        <v>0</v>
      </c>
      <c r="F24" s="378">
        <f t="shared" si="0"/>
        <v>426</v>
      </c>
      <c r="G24" s="379">
        <f t="shared" si="1"/>
        <v>0.0003720715739937691</v>
      </c>
      <c r="H24" s="376">
        <v>303</v>
      </c>
      <c r="I24" s="377">
        <v>379</v>
      </c>
      <c r="J24" s="378"/>
      <c r="K24" s="377"/>
      <c r="L24" s="378">
        <f t="shared" si="2"/>
        <v>682</v>
      </c>
      <c r="M24" s="380">
        <f t="shared" si="3"/>
        <v>-0.375366568914956</v>
      </c>
      <c r="N24" s="376">
        <v>862</v>
      </c>
      <c r="O24" s="377">
        <v>509</v>
      </c>
      <c r="P24" s="378"/>
      <c r="Q24" s="377"/>
      <c r="R24" s="378">
        <f t="shared" si="4"/>
        <v>1371</v>
      </c>
      <c r="S24" s="379">
        <f t="shared" si="5"/>
        <v>0.0003904331073605611</v>
      </c>
      <c r="T24" s="376">
        <v>852</v>
      </c>
      <c r="U24" s="377">
        <v>914</v>
      </c>
      <c r="V24" s="378"/>
      <c r="W24" s="377"/>
      <c r="X24" s="378">
        <f t="shared" si="6"/>
        <v>1766</v>
      </c>
      <c r="Y24" s="381">
        <f t="shared" si="7"/>
        <v>-0.22366930917327288</v>
      </c>
    </row>
    <row r="25" spans="1:25" ht="19.5" customHeight="1" thickBot="1">
      <c r="A25" s="382" t="s">
        <v>175</v>
      </c>
      <c r="B25" s="383">
        <v>104</v>
      </c>
      <c r="C25" s="384">
        <v>76</v>
      </c>
      <c r="D25" s="385">
        <v>99</v>
      </c>
      <c r="E25" s="384">
        <v>11</v>
      </c>
      <c r="F25" s="385">
        <f t="shared" si="0"/>
        <v>290</v>
      </c>
      <c r="G25" s="386">
        <f t="shared" si="1"/>
        <v>0.00025328816069998365</v>
      </c>
      <c r="H25" s="383">
        <v>90</v>
      </c>
      <c r="I25" s="384">
        <v>105</v>
      </c>
      <c r="J25" s="385">
        <v>39</v>
      </c>
      <c r="K25" s="384">
        <v>189</v>
      </c>
      <c r="L25" s="385">
        <f t="shared" si="2"/>
        <v>423</v>
      </c>
      <c r="M25" s="387">
        <f t="shared" si="3"/>
        <v>-0.3144208037825059</v>
      </c>
      <c r="N25" s="383">
        <v>265</v>
      </c>
      <c r="O25" s="384">
        <v>181</v>
      </c>
      <c r="P25" s="385">
        <v>130</v>
      </c>
      <c r="Q25" s="384">
        <v>29</v>
      </c>
      <c r="R25" s="385">
        <f t="shared" si="4"/>
        <v>605</v>
      </c>
      <c r="S25" s="386">
        <f t="shared" si="5"/>
        <v>0.00017229177968865024</v>
      </c>
      <c r="T25" s="383">
        <v>374</v>
      </c>
      <c r="U25" s="384">
        <v>431</v>
      </c>
      <c r="V25" s="385">
        <v>206</v>
      </c>
      <c r="W25" s="384">
        <v>406</v>
      </c>
      <c r="X25" s="385">
        <f t="shared" si="6"/>
        <v>1417</v>
      </c>
      <c r="Y25" s="388">
        <f t="shared" si="7"/>
        <v>-0.5730416372618208</v>
      </c>
    </row>
    <row r="26" spans="1:25" s="69" customFormat="1" ht="19.5" customHeight="1">
      <c r="A26" s="78" t="s">
        <v>52</v>
      </c>
      <c r="B26" s="75">
        <f>SUM(B27:B41)</f>
        <v>153395</v>
      </c>
      <c r="C26" s="74">
        <f>SUM(C27:C41)</f>
        <v>145691</v>
      </c>
      <c r="D26" s="73">
        <f>SUM(D27:D41)</f>
        <v>3276</v>
      </c>
      <c r="E26" s="74">
        <f>SUM(E27:E41)</f>
        <v>3255</v>
      </c>
      <c r="F26" s="73">
        <f t="shared" si="0"/>
        <v>305617</v>
      </c>
      <c r="G26" s="76">
        <f t="shared" si="1"/>
        <v>0.2669281648574031</v>
      </c>
      <c r="H26" s="75">
        <f>SUM(H27:H41)</f>
        <v>156972</v>
      </c>
      <c r="I26" s="74">
        <f>SUM(I27:I41)</f>
        <v>147146</v>
      </c>
      <c r="J26" s="73">
        <f>SUM(J27:J41)</f>
        <v>2591</v>
      </c>
      <c r="K26" s="74">
        <f>SUM(K27:K41)</f>
        <v>2475</v>
      </c>
      <c r="L26" s="73">
        <f t="shared" si="2"/>
        <v>309184</v>
      </c>
      <c r="M26" s="77">
        <f t="shared" si="3"/>
        <v>-0.011536819499068485</v>
      </c>
      <c r="N26" s="75">
        <f>SUM(N27:N41)</f>
        <v>462095</v>
      </c>
      <c r="O26" s="74">
        <f>SUM(O27:O41)</f>
        <v>454782</v>
      </c>
      <c r="P26" s="73">
        <f>SUM(P27:P41)</f>
        <v>4992</v>
      </c>
      <c r="Q26" s="74">
        <f>SUM(Q27:Q41)</f>
        <v>5635</v>
      </c>
      <c r="R26" s="73">
        <f t="shared" si="4"/>
        <v>927504</v>
      </c>
      <c r="S26" s="76">
        <f t="shared" si="5"/>
        <v>0.2641344046749452</v>
      </c>
      <c r="T26" s="75">
        <f>SUM(T27:T41)</f>
        <v>435620</v>
      </c>
      <c r="U26" s="74">
        <f>SUM(U27:U41)</f>
        <v>426859</v>
      </c>
      <c r="V26" s="73">
        <f>SUM(V27:V41)</f>
        <v>11658</v>
      </c>
      <c r="W26" s="74">
        <f>SUM(W27:W41)</f>
        <v>11769</v>
      </c>
      <c r="X26" s="73">
        <f t="shared" si="6"/>
        <v>885906</v>
      </c>
      <c r="Y26" s="70">
        <f t="shared" si="7"/>
        <v>0.04695532031615102</v>
      </c>
    </row>
    <row r="27" spans="1:25" ht="19.5" customHeight="1">
      <c r="A27" s="368" t="s">
        <v>159</v>
      </c>
      <c r="B27" s="369">
        <v>38278</v>
      </c>
      <c r="C27" s="370">
        <v>36378</v>
      </c>
      <c r="D27" s="371">
        <v>2850</v>
      </c>
      <c r="E27" s="370">
        <v>3022</v>
      </c>
      <c r="F27" s="371">
        <f t="shared" si="0"/>
        <v>80528</v>
      </c>
      <c r="G27" s="372">
        <f t="shared" si="1"/>
        <v>0.07033375518913201</v>
      </c>
      <c r="H27" s="369">
        <v>37077</v>
      </c>
      <c r="I27" s="370">
        <v>35411</v>
      </c>
      <c r="J27" s="371">
        <v>542</v>
      </c>
      <c r="K27" s="370">
        <v>582</v>
      </c>
      <c r="L27" s="371">
        <f t="shared" si="2"/>
        <v>73612</v>
      </c>
      <c r="M27" s="373">
        <f t="shared" si="3"/>
        <v>0.09395207303157105</v>
      </c>
      <c r="N27" s="369">
        <v>113944</v>
      </c>
      <c r="O27" s="370">
        <v>111441</v>
      </c>
      <c r="P27" s="371">
        <v>3238</v>
      </c>
      <c r="Q27" s="370">
        <v>3676</v>
      </c>
      <c r="R27" s="371">
        <f t="shared" si="4"/>
        <v>232299</v>
      </c>
      <c r="S27" s="372">
        <f t="shared" si="5"/>
        <v>0.06615406302461779</v>
      </c>
      <c r="T27" s="369">
        <v>101182</v>
      </c>
      <c r="U27" s="370">
        <v>103013</v>
      </c>
      <c r="V27" s="371">
        <v>2834</v>
      </c>
      <c r="W27" s="370">
        <v>3555</v>
      </c>
      <c r="X27" s="371">
        <f t="shared" si="6"/>
        <v>210584</v>
      </c>
      <c r="Y27" s="374">
        <f t="shared" si="7"/>
        <v>0.10311799566918656</v>
      </c>
    </row>
    <row r="28" spans="1:25" ht="19.5" customHeight="1">
      <c r="A28" s="375" t="s">
        <v>180</v>
      </c>
      <c r="B28" s="376">
        <v>31879</v>
      </c>
      <c r="C28" s="377">
        <v>34184</v>
      </c>
      <c r="D28" s="378">
        <v>0</v>
      </c>
      <c r="E28" s="377">
        <v>0</v>
      </c>
      <c r="F28" s="378">
        <f t="shared" si="0"/>
        <v>66063</v>
      </c>
      <c r="G28" s="379">
        <f t="shared" si="1"/>
        <v>0.05769991641490697</v>
      </c>
      <c r="H28" s="376">
        <v>26562</v>
      </c>
      <c r="I28" s="377">
        <v>29016</v>
      </c>
      <c r="J28" s="378"/>
      <c r="K28" s="377"/>
      <c r="L28" s="378">
        <f t="shared" si="2"/>
        <v>55578</v>
      </c>
      <c r="M28" s="380">
        <f t="shared" si="3"/>
        <v>0.18865378387131604</v>
      </c>
      <c r="N28" s="376">
        <v>88629</v>
      </c>
      <c r="O28" s="377">
        <v>93810</v>
      </c>
      <c r="P28" s="378"/>
      <c r="Q28" s="377"/>
      <c r="R28" s="378">
        <f t="shared" si="4"/>
        <v>182439</v>
      </c>
      <c r="S28" s="379">
        <f t="shared" si="5"/>
        <v>0.0519549421398639</v>
      </c>
      <c r="T28" s="376">
        <v>69720</v>
      </c>
      <c r="U28" s="377">
        <v>74358</v>
      </c>
      <c r="V28" s="378">
        <v>109</v>
      </c>
      <c r="W28" s="377">
        <v>0</v>
      </c>
      <c r="X28" s="378">
        <f t="shared" si="6"/>
        <v>144187</v>
      </c>
      <c r="Y28" s="381">
        <f t="shared" si="7"/>
        <v>0.26529437466623196</v>
      </c>
    </row>
    <row r="29" spans="1:25" ht="19.5" customHeight="1">
      <c r="A29" s="375" t="s">
        <v>183</v>
      </c>
      <c r="B29" s="376">
        <v>18606</v>
      </c>
      <c r="C29" s="377">
        <v>15668</v>
      </c>
      <c r="D29" s="378">
        <v>0</v>
      </c>
      <c r="E29" s="377">
        <v>0</v>
      </c>
      <c r="F29" s="378">
        <f t="shared" si="0"/>
        <v>34274</v>
      </c>
      <c r="G29" s="379">
        <f t="shared" si="1"/>
        <v>0.02993516696493531</v>
      </c>
      <c r="H29" s="376">
        <v>17573</v>
      </c>
      <c r="I29" s="377">
        <v>15271</v>
      </c>
      <c r="J29" s="378"/>
      <c r="K29" s="377"/>
      <c r="L29" s="378">
        <f t="shared" si="2"/>
        <v>32844</v>
      </c>
      <c r="M29" s="380">
        <f t="shared" si="3"/>
        <v>0.04353915479235182</v>
      </c>
      <c r="N29" s="376">
        <v>55729</v>
      </c>
      <c r="O29" s="377">
        <v>51530</v>
      </c>
      <c r="P29" s="378"/>
      <c r="Q29" s="377"/>
      <c r="R29" s="378">
        <f t="shared" si="4"/>
        <v>107259</v>
      </c>
      <c r="S29" s="379">
        <f t="shared" si="5"/>
        <v>0.030545196690289152</v>
      </c>
      <c r="T29" s="376">
        <v>45253</v>
      </c>
      <c r="U29" s="377">
        <v>41717</v>
      </c>
      <c r="V29" s="378"/>
      <c r="W29" s="377"/>
      <c r="X29" s="378">
        <f t="shared" si="6"/>
        <v>86970</v>
      </c>
      <c r="Y29" s="381">
        <f t="shared" si="7"/>
        <v>0.23328734046222843</v>
      </c>
    </row>
    <row r="30" spans="1:25" ht="19.5" customHeight="1">
      <c r="A30" s="375" t="s">
        <v>185</v>
      </c>
      <c r="B30" s="376">
        <v>15625</v>
      </c>
      <c r="C30" s="377">
        <v>13298</v>
      </c>
      <c r="D30" s="378">
        <v>279</v>
      </c>
      <c r="E30" s="377">
        <v>0</v>
      </c>
      <c r="F30" s="378">
        <f>SUM(B30:E30)</f>
        <v>29202</v>
      </c>
      <c r="G30" s="379">
        <f>F30/$F$9</f>
        <v>0.025505244375037667</v>
      </c>
      <c r="H30" s="376">
        <v>14427</v>
      </c>
      <c r="I30" s="377">
        <v>12835</v>
      </c>
      <c r="J30" s="378"/>
      <c r="K30" s="377"/>
      <c r="L30" s="378">
        <f>SUM(H30:K30)</f>
        <v>27262</v>
      </c>
      <c r="M30" s="380">
        <f>IF(ISERROR(F30/L30-1),"         /0",(F30/L30-1))</f>
        <v>0.07116132345389192</v>
      </c>
      <c r="N30" s="376">
        <v>42637</v>
      </c>
      <c r="O30" s="377">
        <v>40036</v>
      </c>
      <c r="P30" s="378">
        <v>403</v>
      </c>
      <c r="Q30" s="377">
        <v>113</v>
      </c>
      <c r="R30" s="378">
        <f>SUM(N30:Q30)</f>
        <v>83189</v>
      </c>
      <c r="S30" s="379">
        <f>R30/$R$9</f>
        <v>0.023690546876891115</v>
      </c>
      <c r="T30" s="376">
        <v>40933</v>
      </c>
      <c r="U30" s="377">
        <v>39070</v>
      </c>
      <c r="V30" s="378"/>
      <c r="W30" s="377"/>
      <c r="X30" s="378">
        <f>SUM(T30:W30)</f>
        <v>80003</v>
      </c>
      <c r="Y30" s="381">
        <f>IF(ISERROR(R30/X30-1),"         /0",IF(R30/X30&gt;5,"  *  ",(R30/X30-1)))</f>
        <v>0.03982350661850176</v>
      </c>
    </row>
    <row r="31" spans="1:25" ht="19.5" customHeight="1">
      <c r="A31" s="375" t="s">
        <v>187</v>
      </c>
      <c r="B31" s="376">
        <v>14380</v>
      </c>
      <c r="C31" s="377">
        <v>12331</v>
      </c>
      <c r="D31" s="378">
        <v>0</v>
      </c>
      <c r="E31" s="377">
        <v>0</v>
      </c>
      <c r="F31" s="378">
        <f t="shared" si="0"/>
        <v>26711</v>
      </c>
      <c r="G31" s="379">
        <f t="shared" si="1"/>
        <v>0.023329586415369873</v>
      </c>
      <c r="H31" s="376">
        <v>23398</v>
      </c>
      <c r="I31" s="377">
        <v>19645</v>
      </c>
      <c r="J31" s="378">
        <v>109</v>
      </c>
      <c r="K31" s="377"/>
      <c r="L31" s="378">
        <f t="shared" si="2"/>
        <v>43152</v>
      </c>
      <c r="M31" s="380">
        <f t="shared" si="3"/>
        <v>-0.3810020393029292</v>
      </c>
      <c r="N31" s="376">
        <v>42235</v>
      </c>
      <c r="O31" s="377">
        <v>39972</v>
      </c>
      <c r="P31" s="378">
        <v>0</v>
      </c>
      <c r="Q31" s="377">
        <v>0</v>
      </c>
      <c r="R31" s="378">
        <f t="shared" si="4"/>
        <v>82207</v>
      </c>
      <c r="S31" s="379">
        <f t="shared" si="5"/>
        <v>0.02341089311217334</v>
      </c>
      <c r="T31" s="376">
        <v>68274</v>
      </c>
      <c r="U31" s="377">
        <v>63648</v>
      </c>
      <c r="V31" s="378">
        <v>251</v>
      </c>
      <c r="W31" s="377">
        <v>0</v>
      </c>
      <c r="X31" s="378">
        <f t="shared" si="6"/>
        <v>132173</v>
      </c>
      <c r="Y31" s="381">
        <f t="shared" si="7"/>
        <v>-0.3780348482670439</v>
      </c>
    </row>
    <row r="32" spans="1:25" ht="19.5" customHeight="1">
      <c r="A32" s="375" t="s">
        <v>194</v>
      </c>
      <c r="B32" s="376">
        <v>6774</v>
      </c>
      <c r="C32" s="377">
        <v>8548</v>
      </c>
      <c r="D32" s="378">
        <v>0</v>
      </c>
      <c r="E32" s="377">
        <v>0</v>
      </c>
      <c r="F32" s="378">
        <f aca="true" t="shared" si="8" ref="F32:F38">SUM(B32:E32)</f>
        <v>15322</v>
      </c>
      <c r="G32" s="379">
        <f aca="true" t="shared" si="9" ref="G32:G38">F32/$F$9</f>
        <v>0.013382348959466033</v>
      </c>
      <c r="H32" s="376">
        <v>4610</v>
      </c>
      <c r="I32" s="377">
        <v>5344</v>
      </c>
      <c r="J32" s="378">
        <v>1868</v>
      </c>
      <c r="K32" s="377">
        <v>1861</v>
      </c>
      <c r="L32" s="378">
        <f aca="true" t="shared" si="10" ref="L32:L38">SUM(H32:K32)</f>
        <v>13683</v>
      </c>
      <c r="M32" s="380">
        <f aca="true" t="shared" si="11" ref="M32:M38">IF(ISERROR(F32/L32-1),"         /0",(F32/L32-1))</f>
        <v>0.11978367317108818</v>
      </c>
      <c r="N32" s="376">
        <v>25826</v>
      </c>
      <c r="O32" s="377">
        <v>26839</v>
      </c>
      <c r="P32" s="378"/>
      <c r="Q32" s="377"/>
      <c r="R32" s="378">
        <f aca="true" t="shared" si="12" ref="R32:R38">SUM(N32:Q32)</f>
        <v>52665</v>
      </c>
      <c r="S32" s="379">
        <f aca="true" t="shared" si="13" ref="S32:S38">R32/$R$9</f>
        <v>0.014997928226946719</v>
      </c>
      <c r="T32" s="376">
        <v>14399</v>
      </c>
      <c r="U32" s="377">
        <v>15779</v>
      </c>
      <c r="V32" s="378">
        <v>7707</v>
      </c>
      <c r="W32" s="377">
        <v>7285</v>
      </c>
      <c r="X32" s="378">
        <f aca="true" t="shared" si="14" ref="X32:X38">SUM(T32:W32)</f>
        <v>45170</v>
      </c>
      <c r="Y32" s="381">
        <f aca="true" t="shared" si="15" ref="Y32:Y38">IF(ISERROR(R32/X32-1),"         /0",IF(R32/X32&gt;5,"  *  ",(R32/X32-1)))</f>
        <v>0.16592871374806295</v>
      </c>
    </row>
    <row r="33" spans="1:25" ht="19.5" customHeight="1">
      <c r="A33" s="375" t="s">
        <v>199</v>
      </c>
      <c r="B33" s="376">
        <v>5919</v>
      </c>
      <c r="C33" s="377">
        <v>5287</v>
      </c>
      <c r="D33" s="378">
        <v>0</v>
      </c>
      <c r="E33" s="377">
        <v>0</v>
      </c>
      <c r="F33" s="378">
        <f t="shared" si="8"/>
        <v>11206</v>
      </c>
      <c r="G33" s="379">
        <f t="shared" si="9"/>
        <v>0.009787403892427644</v>
      </c>
      <c r="H33" s="376">
        <v>13461</v>
      </c>
      <c r="I33" s="377">
        <v>10342</v>
      </c>
      <c r="J33" s="378"/>
      <c r="K33" s="377"/>
      <c r="L33" s="378">
        <f t="shared" si="10"/>
        <v>23803</v>
      </c>
      <c r="M33" s="380">
        <f t="shared" si="11"/>
        <v>-0.529219006007646</v>
      </c>
      <c r="N33" s="376">
        <v>17437</v>
      </c>
      <c r="O33" s="377">
        <v>16275</v>
      </c>
      <c r="P33" s="378"/>
      <c r="Q33" s="377"/>
      <c r="R33" s="378">
        <f t="shared" si="12"/>
        <v>33712</v>
      </c>
      <c r="S33" s="379">
        <f t="shared" si="13"/>
        <v>0.009600496655973186</v>
      </c>
      <c r="T33" s="376">
        <v>41428</v>
      </c>
      <c r="U33" s="377">
        <v>34758</v>
      </c>
      <c r="V33" s="378"/>
      <c r="W33" s="377"/>
      <c r="X33" s="378">
        <f t="shared" si="14"/>
        <v>76186</v>
      </c>
      <c r="Y33" s="381">
        <f t="shared" si="15"/>
        <v>-0.5575040033601975</v>
      </c>
    </row>
    <row r="34" spans="1:25" ht="19.5" customHeight="1">
      <c r="A34" s="375" t="s">
        <v>161</v>
      </c>
      <c r="B34" s="376">
        <v>6550</v>
      </c>
      <c r="C34" s="377">
        <v>4272</v>
      </c>
      <c r="D34" s="378">
        <v>0</v>
      </c>
      <c r="E34" s="377">
        <v>0</v>
      </c>
      <c r="F34" s="378">
        <f t="shared" si="8"/>
        <v>10822</v>
      </c>
      <c r="G34" s="379">
        <f t="shared" si="9"/>
        <v>0.009452015431362839</v>
      </c>
      <c r="H34" s="376">
        <v>5241</v>
      </c>
      <c r="I34" s="377">
        <v>3696</v>
      </c>
      <c r="J34" s="378"/>
      <c r="K34" s="377"/>
      <c r="L34" s="378">
        <f t="shared" si="10"/>
        <v>8937</v>
      </c>
      <c r="M34" s="380">
        <f t="shared" si="11"/>
        <v>0.21092089067919884</v>
      </c>
      <c r="N34" s="376">
        <v>22874</v>
      </c>
      <c r="O34" s="377">
        <v>18739</v>
      </c>
      <c r="P34" s="378"/>
      <c r="Q34" s="377"/>
      <c r="R34" s="378">
        <f t="shared" si="12"/>
        <v>41613</v>
      </c>
      <c r="S34" s="379">
        <f t="shared" si="13"/>
        <v>0.011850541864766615</v>
      </c>
      <c r="T34" s="376">
        <v>12995</v>
      </c>
      <c r="U34" s="377">
        <v>9873</v>
      </c>
      <c r="V34" s="378"/>
      <c r="W34" s="377"/>
      <c r="X34" s="378">
        <f t="shared" si="14"/>
        <v>22868</v>
      </c>
      <c r="Y34" s="381">
        <f t="shared" si="15"/>
        <v>0.8197043904145531</v>
      </c>
    </row>
    <row r="35" spans="1:25" ht="19.5" customHeight="1">
      <c r="A35" s="375" t="s">
        <v>191</v>
      </c>
      <c r="B35" s="376">
        <v>3441</v>
      </c>
      <c r="C35" s="377">
        <v>4300</v>
      </c>
      <c r="D35" s="378">
        <v>0</v>
      </c>
      <c r="E35" s="377">
        <v>0</v>
      </c>
      <c r="F35" s="378">
        <f t="shared" si="8"/>
        <v>7741</v>
      </c>
      <c r="G35" s="379">
        <f t="shared" si="9"/>
        <v>0.006761047075788185</v>
      </c>
      <c r="H35" s="376">
        <v>2138</v>
      </c>
      <c r="I35" s="377">
        <v>3642</v>
      </c>
      <c r="J35" s="378"/>
      <c r="K35" s="377"/>
      <c r="L35" s="378">
        <f t="shared" si="10"/>
        <v>5780</v>
      </c>
      <c r="M35" s="380">
        <f t="shared" si="11"/>
        <v>0.3392733564013841</v>
      </c>
      <c r="N35" s="376">
        <v>8569</v>
      </c>
      <c r="O35" s="377">
        <v>11179</v>
      </c>
      <c r="P35" s="378"/>
      <c r="Q35" s="377"/>
      <c r="R35" s="378">
        <f t="shared" si="12"/>
        <v>19748</v>
      </c>
      <c r="S35" s="379">
        <f t="shared" si="13"/>
        <v>0.005623831512878454</v>
      </c>
      <c r="T35" s="376">
        <v>6529</v>
      </c>
      <c r="U35" s="377">
        <v>10647</v>
      </c>
      <c r="V35" s="378"/>
      <c r="W35" s="377"/>
      <c r="X35" s="378">
        <f t="shared" si="14"/>
        <v>17176</v>
      </c>
      <c r="Y35" s="381">
        <f t="shared" si="15"/>
        <v>0.1497438285980437</v>
      </c>
    </row>
    <row r="36" spans="1:25" ht="19.5" customHeight="1">
      <c r="A36" s="375" t="s">
        <v>202</v>
      </c>
      <c r="B36" s="376">
        <v>4171</v>
      </c>
      <c r="C36" s="377">
        <v>3368</v>
      </c>
      <c r="D36" s="378">
        <v>0</v>
      </c>
      <c r="E36" s="377">
        <v>0</v>
      </c>
      <c r="F36" s="378">
        <f t="shared" si="8"/>
        <v>7539</v>
      </c>
      <c r="G36" s="379">
        <f t="shared" si="9"/>
        <v>0.006584618770748886</v>
      </c>
      <c r="H36" s="376">
        <v>5145</v>
      </c>
      <c r="I36" s="377">
        <v>4301</v>
      </c>
      <c r="J36" s="378"/>
      <c r="K36" s="377"/>
      <c r="L36" s="378">
        <f t="shared" si="10"/>
        <v>9446</v>
      </c>
      <c r="M36" s="380">
        <f t="shared" si="11"/>
        <v>-0.20188439551132753</v>
      </c>
      <c r="N36" s="376">
        <v>11087</v>
      </c>
      <c r="O36" s="377">
        <v>10136</v>
      </c>
      <c r="P36" s="378"/>
      <c r="Q36" s="377"/>
      <c r="R36" s="378">
        <f t="shared" si="12"/>
        <v>21223</v>
      </c>
      <c r="S36" s="379">
        <f t="shared" si="13"/>
        <v>0.0060438817195573955</v>
      </c>
      <c r="T36" s="376">
        <v>15037</v>
      </c>
      <c r="U36" s="377">
        <v>13334</v>
      </c>
      <c r="V36" s="378"/>
      <c r="W36" s="377"/>
      <c r="X36" s="378">
        <f t="shared" si="14"/>
        <v>28371</v>
      </c>
      <c r="Y36" s="381">
        <f t="shared" si="15"/>
        <v>-0.2519474110887878</v>
      </c>
    </row>
    <row r="37" spans="1:25" ht="19.5" customHeight="1">
      <c r="A37" s="375" t="s">
        <v>164</v>
      </c>
      <c r="B37" s="376">
        <v>3285</v>
      </c>
      <c r="C37" s="377">
        <v>3399</v>
      </c>
      <c r="D37" s="378">
        <v>0</v>
      </c>
      <c r="E37" s="377">
        <v>0</v>
      </c>
      <c r="F37" s="378">
        <f t="shared" si="8"/>
        <v>6684</v>
      </c>
      <c r="G37" s="379">
        <f t="shared" si="9"/>
        <v>0.005837855400409279</v>
      </c>
      <c r="H37" s="376">
        <v>3127</v>
      </c>
      <c r="I37" s="377">
        <v>3490</v>
      </c>
      <c r="J37" s="378"/>
      <c r="K37" s="377"/>
      <c r="L37" s="378">
        <f t="shared" si="10"/>
        <v>6617</v>
      </c>
      <c r="M37" s="380">
        <f t="shared" si="11"/>
        <v>0.010125434486927709</v>
      </c>
      <c r="N37" s="376">
        <v>9822</v>
      </c>
      <c r="O37" s="377">
        <v>9855</v>
      </c>
      <c r="P37" s="378"/>
      <c r="Q37" s="377"/>
      <c r="R37" s="378">
        <f t="shared" si="12"/>
        <v>19677</v>
      </c>
      <c r="S37" s="379">
        <f t="shared" si="13"/>
        <v>0.005603612146997638</v>
      </c>
      <c r="T37" s="376">
        <v>9701</v>
      </c>
      <c r="U37" s="377">
        <v>10366</v>
      </c>
      <c r="V37" s="378"/>
      <c r="W37" s="377"/>
      <c r="X37" s="378">
        <f t="shared" si="14"/>
        <v>20067</v>
      </c>
      <c r="Y37" s="381">
        <f t="shared" si="15"/>
        <v>-0.01943489310808788</v>
      </c>
    </row>
    <row r="38" spans="1:25" ht="19.5" customHeight="1">
      <c r="A38" s="375" t="s">
        <v>205</v>
      </c>
      <c r="B38" s="376">
        <v>2057</v>
      </c>
      <c r="C38" s="377">
        <v>2399</v>
      </c>
      <c r="D38" s="378">
        <v>0</v>
      </c>
      <c r="E38" s="377">
        <v>0</v>
      </c>
      <c r="F38" s="378">
        <f t="shared" si="8"/>
        <v>4456</v>
      </c>
      <c r="G38" s="379">
        <f t="shared" si="9"/>
        <v>0.0038919036002728526</v>
      </c>
      <c r="H38" s="376"/>
      <c r="I38" s="377"/>
      <c r="J38" s="378"/>
      <c r="K38" s="377"/>
      <c r="L38" s="378">
        <f t="shared" si="10"/>
        <v>0</v>
      </c>
      <c r="M38" s="380" t="str">
        <f t="shared" si="11"/>
        <v>         /0</v>
      </c>
      <c r="N38" s="376">
        <v>2706</v>
      </c>
      <c r="O38" s="377">
        <v>3852</v>
      </c>
      <c r="P38" s="378"/>
      <c r="Q38" s="377"/>
      <c r="R38" s="378">
        <f t="shared" si="12"/>
        <v>6558</v>
      </c>
      <c r="S38" s="379">
        <f t="shared" si="13"/>
        <v>0.001867585935864741</v>
      </c>
      <c r="T38" s="376"/>
      <c r="U38" s="377"/>
      <c r="V38" s="378"/>
      <c r="W38" s="377"/>
      <c r="X38" s="378">
        <f t="shared" si="14"/>
        <v>0</v>
      </c>
      <c r="Y38" s="381" t="str">
        <f t="shared" si="15"/>
        <v>         /0</v>
      </c>
    </row>
    <row r="39" spans="1:25" ht="19.5" customHeight="1">
      <c r="A39" s="375" t="s">
        <v>206</v>
      </c>
      <c r="B39" s="376">
        <v>1468</v>
      </c>
      <c r="C39" s="377">
        <v>1424</v>
      </c>
      <c r="D39" s="378">
        <v>0</v>
      </c>
      <c r="E39" s="377">
        <v>0</v>
      </c>
      <c r="F39" s="378">
        <f t="shared" si="0"/>
        <v>2892</v>
      </c>
      <c r="G39" s="379">
        <f t="shared" si="1"/>
        <v>0.00252589434739432</v>
      </c>
      <c r="H39" s="376">
        <v>1437</v>
      </c>
      <c r="I39" s="377">
        <v>1430</v>
      </c>
      <c r="J39" s="378"/>
      <c r="K39" s="377"/>
      <c r="L39" s="378">
        <f t="shared" si="2"/>
        <v>2867</v>
      </c>
      <c r="M39" s="380">
        <f t="shared" si="3"/>
        <v>0.008719916288803642</v>
      </c>
      <c r="N39" s="376">
        <v>7205</v>
      </c>
      <c r="O39" s="377">
        <v>7593</v>
      </c>
      <c r="P39" s="378"/>
      <c r="Q39" s="377"/>
      <c r="R39" s="378">
        <f t="shared" si="4"/>
        <v>14798</v>
      </c>
      <c r="S39" s="379">
        <f t="shared" si="5"/>
        <v>0.004214171497244044</v>
      </c>
      <c r="T39" s="376">
        <v>4255</v>
      </c>
      <c r="U39" s="377">
        <v>4215</v>
      </c>
      <c r="V39" s="378"/>
      <c r="W39" s="377"/>
      <c r="X39" s="378">
        <f t="shared" si="6"/>
        <v>8470</v>
      </c>
      <c r="Y39" s="381">
        <f t="shared" si="7"/>
        <v>0.747107438016529</v>
      </c>
    </row>
    <row r="40" spans="1:25" ht="19.5" customHeight="1">
      <c r="A40" s="375" t="s">
        <v>207</v>
      </c>
      <c r="B40" s="376">
        <v>891</v>
      </c>
      <c r="C40" s="377">
        <v>763</v>
      </c>
      <c r="D40" s="378">
        <v>0</v>
      </c>
      <c r="E40" s="377">
        <v>0</v>
      </c>
      <c r="F40" s="378">
        <f t="shared" si="0"/>
        <v>1654</v>
      </c>
      <c r="G40" s="379">
        <f t="shared" si="1"/>
        <v>0.0014446159234405966</v>
      </c>
      <c r="H40" s="376">
        <v>1181</v>
      </c>
      <c r="I40" s="377">
        <v>1275</v>
      </c>
      <c r="J40" s="378"/>
      <c r="K40" s="377">
        <v>0</v>
      </c>
      <c r="L40" s="378">
        <f t="shared" si="2"/>
        <v>2456</v>
      </c>
      <c r="M40" s="380">
        <f t="shared" si="3"/>
        <v>-0.32654723127035834</v>
      </c>
      <c r="N40" s="376">
        <v>13189</v>
      </c>
      <c r="O40" s="377">
        <v>13103</v>
      </c>
      <c r="P40" s="378"/>
      <c r="Q40" s="377"/>
      <c r="R40" s="378">
        <f t="shared" si="4"/>
        <v>26292</v>
      </c>
      <c r="S40" s="379">
        <f t="shared" si="5"/>
        <v>0.0074874305315272595</v>
      </c>
      <c r="T40" s="376">
        <v>3928</v>
      </c>
      <c r="U40" s="377">
        <v>3772</v>
      </c>
      <c r="V40" s="378">
        <v>0</v>
      </c>
      <c r="W40" s="377">
        <v>0</v>
      </c>
      <c r="X40" s="378">
        <f t="shared" si="6"/>
        <v>7700</v>
      </c>
      <c r="Y40" s="381">
        <f t="shared" si="7"/>
        <v>2.4145454545454546</v>
      </c>
    </row>
    <row r="41" spans="1:25" ht="19.5" customHeight="1" thickBot="1">
      <c r="A41" s="375" t="s">
        <v>175</v>
      </c>
      <c r="B41" s="376">
        <v>71</v>
      </c>
      <c r="C41" s="377">
        <v>72</v>
      </c>
      <c r="D41" s="378">
        <v>147</v>
      </c>
      <c r="E41" s="377">
        <v>233</v>
      </c>
      <c r="F41" s="378">
        <f t="shared" si="0"/>
        <v>523</v>
      </c>
      <c r="G41" s="379">
        <f t="shared" si="1"/>
        <v>0.0004567920967106602</v>
      </c>
      <c r="H41" s="376">
        <v>1595</v>
      </c>
      <c r="I41" s="377">
        <v>1448</v>
      </c>
      <c r="J41" s="378">
        <v>72</v>
      </c>
      <c r="K41" s="377">
        <v>32</v>
      </c>
      <c r="L41" s="378">
        <f t="shared" si="2"/>
        <v>3147</v>
      </c>
      <c r="M41" s="380">
        <f t="shared" si="3"/>
        <v>-0.8338099777565936</v>
      </c>
      <c r="N41" s="376">
        <v>206</v>
      </c>
      <c r="O41" s="377">
        <v>422</v>
      </c>
      <c r="P41" s="378">
        <v>1351</v>
      </c>
      <c r="Q41" s="377">
        <v>1846</v>
      </c>
      <c r="R41" s="378">
        <f t="shared" si="4"/>
        <v>3825</v>
      </c>
      <c r="S41" s="379">
        <f t="shared" si="5"/>
        <v>0.001089282739353863</v>
      </c>
      <c r="T41" s="376">
        <v>1986</v>
      </c>
      <c r="U41" s="377">
        <v>2309</v>
      </c>
      <c r="V41" s="378">
        <v>757</v>
      </c>
      <c r="W41" s="377">
        <v>929</v>
      </c>
      <c r="X41" s="378">
        <f t="shared" si="6"/>
        <v>5981</v>
      </c>
      <c r="Y41" s="381">
        <f t="shared" si="7"/>
        <v>-0.360474836983782</v>
      </c>
    </row>
    <row r="42" spans="1:25" s="69" customFormat="1" ht="19.5" customHeight="1">
      <c r="A42" s="78" t="s">
        <v>51</v>
      </c>
      <c r="B42" s="75">
        <f>SUM(B43:B55)</f>
        <v>84115</v>
      </c>
      <c r="C42" s="74">
        <f>SUM(C43:C55)</f>
        <v>62428</v>
      </c>
      <c r="D42" s="73">
        <f>SUM(D43:D55)</f>
        <v>439</v>
      </c>
      <c r="E42" s="74">
        <f>SUM(E43:E55)</f>
        <v>0</v>
      </c>
      <c r="F42" s="73">
        <f t="shared" si="0"/>
        <v>146982</v>
      </c>
      <c r="G42" s="76">
        <f t="shared" si="1"/>
        <v>0.1283751739172586</v>
      </c>
      <c r="H42" s="75">
        <f>SUM(H43:H55)</f>
        <v>81008</v>
      </c>
      <c r="I42" s="74">
        <f>SUM(I43:I55)</f>
        <v>68131</v>
      </c>
      <c r="J42" s="73">
        <f>SUM(J43:J55)</f>
        <v>55</v>
      </c>
      <c r="K42" s="74">
        <f>SUM(K43:K55)</f>
        <v>0</v>
      </c>
      <c r="L42" s="73">
        <f t="shared" si="2"/>
        <v>149194</v>
      </c>
      <c r="M42" s="77">
        <f t="shared" si="3"/>
        <v>-0.014826333498666133</v>
      </c>
      <c r="N42" s="75">
        <f>SUM(N43:N55)</f>
        <v>247087</v>
      </c>
      <c r="O42" s="74">
        <f>SUM(O43:O55)</f>
        <v>223449</v>
      </c>
      <c r="P42" s="73">
        <f>SUM(P43:P55)</f>
        <v>581</v>
      </c>
      <c r="Q42" s="74">
        <f>SUM(Q43:Q55)</f>
        <v>143</v>
      </c>
      <c r="R42" s="73">
        <f t="shared" si="4"/>
        <v>471260</v>
      </c>
      <c r="S42" s="76">
        <f t="shared" si="5"/>
        <v>0.1342053290844187</v>
      </c>
      <c r="T42" s="75">
        <f>SUM(T43:T55)</f>
        <v>223642</v>
      </c>
      <c r="U42" s="74">
        <f>SUM(U43:U55)</f>
        <v>208568</v>
      </c>
      <c r="V42" s="73">
        <f>SUM(V43:V55)</f>
        <v>322</v>
      </c>
      <c r="W42" s="74">
        <f>SUM(W43:W55)</f>
        <v>71</v>
      </c>
      <c r="X42" s="73">
        <f t="shared" si="6"/>
        <v>432603</v>
      </c>
      <c r="Y42" s="70">
        <f t="shared" si="7"/>
        <v>0.0893590659334309</v>
      </c>
    </row>
    <row r="43" spans="1:25" ht="19.5" customHeight="1">
      <c r="A43" s="368" t="s">
        <v>159</v>
      </c>
      <c r="B43" s="369">
        <v>36816</v>
      </c>
      <c r="C43" s="370">
        <v>32828</v>
      </c>
      <c r="D43" s="371">
        <v>439</v>
      </c>
      <c r="E43" s="370">
        <v>0</v>
      </c>
      <c r="F43" s="371">
        <f t="shared" si="0"/>
        <v>70083</v>
      </c>
      <c r="G43" s="372">
        <f t="shared" si="1"/>
        <v>0.06121101436667915</v>
      </c>
      <c r="H43" s="369">
        <v>38315</v>
      </c>
      <c r="I43" s="370">
        <v>33917</v>
      </c>
      <c r="J43" s="371">
        <v>55</v>
      </c>
      <c r="K43" s="370">
        <v>0</v>
      </c>
      <c r="L43" s="371">
        <f t="shared" si="2"/>
        <v>72287</v>
      </c>
      <c r="M43" s="373">
        <f t="shared" si="3"/>
        <v>-0.03048957627235882</v>
      </c>
      <c r="N43" s="369">
        <v>109781</v>
      </c>
      <c r="O43" s="370">
        <v>111587</v>
      </c>
      <c r="P43" s="371">
        <v>581</v>
      </c>
      <c r="Q43" s="370">
        <v>143</v>
      </c>
      <c r="R43" s="371">
        <f t="shared" si="4"/>
        <v>222092</v>
      </c>
      <c r="S43" s="372">
        <f t="shared" si="5"/>
        <v>0.06324731559439951</v>
      </c>
      <c r="T43" s="369">
        <v>106114</v>
      </c>
      <c r="U43" s="370">
        <v>102542</v>
      </c>
      <c r="V43" s="371">
        <v>322</v>
      </c>
      <c r="W43" s="370">
        <v>0</v>
      </c>
      <c r="X43" s="371">
        <f t="shared" si="6"/>
        <v>208978</v>
      </c>
      <c r="Y43" s="374">
        <f t="shared" si="7"/>
        <v>0.06275301706399716</v>
      </c>
    </row>
    <row r="44" spans="1:25" ht="19.5" customHeight="1">
      <c r="A44" s="375" t="s">
        <v>188</v>
      </c>
      <c r="B44" s="376">
        <v>14140</v>
      </c>
      <c r="C44" s="377">
        <v>8921</v>
      </c>
      <c r="D44" s="378">
        <v>0</v>
      </c>
      <c r="E44" s="377">
        <v>0</v>
      </c>
      <c r="F44" s="378">
        <f t="shared" si="0"/>
        <v>23061</v>
      </c>
      <c r="G44" s="379">
        <f t="shared" si="1"/>
        <v>0.020141649220352838</v>
      </c>
      <c r="H44" s="376">
        <v>13965</v>
      </c>
      <c r="I44" s="377">
        <v>10295</v>
      </c>
      <c r="J44" s="378"/>
      <c r="K44" s="377"/>
      <c r="L44" s="378">
        <f t="shared" si="2"/>
        <v>24260</v>
      </c>
      <c r="M44" s="380">
        <f t="shared" si="3"/>
        <v>-0.049422918384171455</v>
      </c>
      <c r="N44" s="376">
        <v>40374</v>
      </c>
      <c r="O44" s="377">
        <v>32919</v>
      </c>
      <c r="P44" s="378"/>
      <c r="Q44" s="377"/>
      <c r="R44" s="378">
        <f t="shared" si="4"/>
        <v>73293</v>
      </c>
      <c r="S44" s="379">
        <f t="shared" si="5"/>
        <v>0.020872365964826847</v>
      </c>
      <c r="T44" s="376">
        <v>38968</v>
      </c>
      <c r="U44" s="377">
        <v>33249</v>
      </c>
      <c r="V44" s="378"/>
      <c r="W44" s="377"/>
      <c r="X44" s="378">
        <f t="shared" si="6"/>
        <v>72217</v>
      </c>
      <c r="Y44" s="381">
        <f t="shared" si="7"/>
        <v>0.014899538889735053</v>
      </c>
    </row>
    <row r="45" spans="1:25" ht="19.5" customHeight="1">
      <c r="A45" s="375" t="s">
        <v>195</v>
      </c>
      <c r="B45" s="376">
        <v>7959</v>
      </c>
      <c r="C45" s="377">
        <v>6378</v>
      </c>
      <c r="D45" s="378">
        <v>0</v>
      </c>
      <c r="E45" s="377">
        <v>0</v>
      </c>
      <c r="F45" s="378">
        <f aca="true" t="shared" si="16" ref="F45:F55">SUM(B45:E45)</f>
        <v>14337</v>
      </c>
      <c r="G45" s="379">
        <f aca="true" t="shared" si="17" ref="G45:G55">F45/$F$9</f>
        <v>0.012522042620536779</v>
      </c>
      <c r="H45" s="376">
        <v>5002</v>
      </c>
      <c r="I45" s="377">
        <v>5153</v>
      </c>
      <c r="J45" s="378"/>
      <c r="K45" s="377"/>
      <c r="L45" s="378">
        <f aca="true" t="shared" si="18" ref="L45:L55">SUM(H45:K45)</f>
        <v>10155</v>
      </c>
      <c r="M45" s="380">
        <f aca="true" t="shared" si="19" ref="M45:M55">IF(ISERROR(F45/L45-1),"         /0",(F45/L45-1))</f>
        <v>0.41181683899556876</v>
      </c>
      <c r="N45" s="376">
        <v>18864</v>
      </c>
      <c r="O45" s="377">
        <v>17657</v>
      </c>
      <c r="P45" s="378"/>
      <c r="Q45" s="377"/>
      <c r="R45" s="378">
        <f aca="true" t="shared" si="20" ref="R45:R55">SUM(N45:Q45)</f>
        <v>36521</v>
      </c>
      <c r="S45" s="379">
        <f aca="true" t="shared" si="21" ref="S45:S55">R45/$R$9</f>
        <v>0.01040044311737057</v>
      </c>
      <c r="T45" s="376">
        <v>13614</v>
      </c>
      <c r="U45" s="377">
        <v>15436</v>
      </c>
      <c r="V45" s="378"/>
      <c r="W45" s="377"/>
      <c r="X45" s="378">
        <f aca="true" t="shared" si="22" ref="X45:X55">SUM(T45:W45)</f>
        <v>29050</v>
      </c>
      <c r="Y45" s="381">
        <f aca="true" t="shared" si="23" ref="Y45:Y55">IF(ISERROR(R45/X45-1),"         /0",IF(R45/X45&gt;5,"  *  ",(R45/X45-1)))</f>
        <v>0.2571772805507746</v>
      </c>
    </row>
    <row r="46" spans="1:25" ht="19.5" customHeight="1">
      <c r="A46" s="375" t="s">
        <v>198</v>
      </c>
      <c r="B46" s="376">
        <v>7207</v>
      </c>
      <c r="C46" s="377">
        <v>5157</v>
      </c>
      <c r="D46" s="378">
        <v>0</v>
      </c>
      <c r="E46" s="377">
        <v>0</v>
      </c>
      <c r="F46" s="378">
        <f>SUM(B46:E46)</f>
        <v>12364</v>
      </c>
      <c r="G46" s="379">
        <f>F46/$F$9</f>
        <v>0.010798809720326201</v>
      </c>
      <c r="H46" s="376">
        <v>5789</v>
      </c>
      <c r="I46" s="377">
        <v>5585</v>
      </c>
      <c r="J46" s="378"/>
      <c r="K46" s="377"/>
      <c r="L46" s="378">
        <f>SUM(H46:K46)</f>
        <v>11374</v>
      </c>
      <c r="M46" s="380">
        <f>IF(ISERROR(F46/L46-1),"         /0",(F46/L46-1))</f>
        <v>0.08704061895551263</v>
      </c>
      <c r="N46" s="376">
        <v>21833</v>
      </c>
      <c r="O46" s="377">
        <v>17964</v>
      </c>
      <c r="P46" s="378"/>
      <c r="Q46" s="377"/>
      <c r="R46" s="378">
        <f>SUM(N46:Q46)</f>
        <v>39797</v>
      </c>
      <c r="S46" s="379">
        <f>R46/$R$9</f>
        <v>0.011333381745899526</v>
      </c>
      <c r="T46" s="376">
        <v>16365</v>
      </c>
      <c r="U46" s="377">
        <v>17902</v>
      </c>
      <c r="V46" s="378"/>
      <c r="W46" s="377"/>
      <c r="X46" s="378">
        <f>SUM(T46:W46)</f>
        <v>34267</v>
      </c>
      <c r="Y46" s="381">
        <f>IF(ISERROR(R46/X46-1),"         /0",IF(R46/X46&gt;5,"  *  ",(R46/X46-1)))</f>
        <v>0.1613797531152421</v>
      </c>
    </row>
    <row r="47" spans="1:25" ht="19.5" customHeight="1">
      <c r="A47" s="375" t="s">
        <v>200</v>
      </c>
      <c r="B47" s="376">
        <v>8529</v>
      </c>
      <c r="C47" s="377">
        <v>1315</v>
      </c>
      <c r="D47" s="378">
        <v>0</v>
      </c>
      <c r="E47" s="377">
        <v>0</v>
      </c>
      <c r="F47" s="378">
        <f>SUM(B47:E47)</f>
        <v>9844</v>
      </c>
      <c r="G47" s="379">
        <f>F47/$F$9</f>
        <v>0.00859782294458841</v>
      </c>
      <c r="H47" s="376">
        <v>8913</v>
      </c>
      <c r="I47" s="377">
        <v>5861</v>
      </c>
      <c r="J47" s="378"/>
      <c r="K47" s="377"/>
      <c r="L47" s="378">
        <f>SUM(H47:K47)</f>
        <v>14774</v>
      </c>
      <c r="M47" s="380">
        <f>IF(ISERROR(F47/L47-1),"         /0",(F47/L47-1))</f>
        <v>-0.3336943278732909</v>
      </c>
      <c r="N47" s="376">
        <v>23608</v>
      </c>
      <c r="O47" s="377">
        <v>14605</v>
      </c>
      <c r="P47" s="378"/>
      <c r="Q47" s="377"/>
      <c r="R47" s="378">
        <f>SUM(N47:Q47)</f>
        <v>38213</v>
      </c>
      <c r="S47" s="379">
        <f>R47/$R$9</f>
        <v>0.010882290540896516</v>
      </c>
      <c r="T47" s="376">
        <v>23584</v>
      </c>
      <c r="U47" s="377">
        <v>18462</v>
      </c>
      <c r="V47" s="378"/>
      <c r="W47" s="377"/>
      <c r="X47" s="378">
        <f>SUM(T47:W47)</f>
        <v>42046</v>
      </c>
      <c r="Y47" s="381">
        <f>IF(ISERROR(R47/X47-1),"         /0",IF(R47/X47&gt;5,"  *  ",(R47/X47-1)))</f>
        <v>-0.09116206060029497</v>
      </c>
    </row>
    <row r="48" spans="1:25" ht="19.5" customHeight="1">
      <c r="A48" s="375" t="s">
        <v>201</v>
      </c>
      <c r="B48" s="376">
        <v>4686</v>
      </c>
      <c r="C48" s="377">
        <v>3816</v>
      </c>
      <c r="D48" s="378">
        <v>0</v>
      </c>
      <c r="E48" s="377">
        <v>0</v>
      </c>
      <c r="F48" s="378">
        <f>SUM(B48:E48)</f>
        <v>8502</v>
      </c>
      <c r="G48" s="379">
        <f>F48/$F$9</f>
        <v>0.00742571014576297</v>
      </c>
      <c r="H48" s="376">
        <v>3972</v>
      </c>
      <c r="I48" s="377">
        <v>3356</v>
      </c>
      <c r="J48" s="378"/>
      <c r="K48" s="377"/>
      <c r="L48" s="378">
        <f>SUM(H48:K48)</f>
        <v>7328</v>
      </c>
      <c r="M48" s="380">
        <f>IF(ISERROR(F48/L48-1),"         /0",(F48/L48-1))</f>
        <v>0.160207423580786</v>
      </c>
      <c r="N48" s="376">
        <v>15707</v>
      </c>
      <c r="O48" s="377">
        <v>14705</v>
      </c>
      <c r="P48" s="378"/>
      <c r="Q48" s="377"/>
      <c r="R48" s="378">
        <f>SUM(N48:Q48)</f>
        <v>30412</v>
      </c>
      <c r="S48" s="379">
        <f>R48/$R$9</f>
        <v>0.00866072331221691</v>
      </c>
      <c r="T48" s="376">
        <v>10124</v>
      </c>
      <c r="U48" s="377">
        <v>9623</v>
      </c>
      <c r="V48" s="378"/>
      <c r="W48" s="377"/>
      <c r="X48" s="378">
        <f>SUM(T48:W48)</f>
        <v>19747</v>
      </c>
      <c r="Y48" s="381">
        <f>IF(ISERROR(R48/X48-1),"         /0",IF(R48/X48&gt;5,"  *  ",(R48/X48-1)))</f>
        <v>0.5400820377778903</v>
      </c>
    </row>
    <row r="49" spans="1:25" ht="19.5" customHeight="1">
      <c r="A49" s="375" t="s">
        <v>204</v>
      </c>
      <c r="B49" s="376">
        <v>1456</v>
      </c>
      <c r="C49" s="377">
        <v>1908</v>
      </c>
      <c r="D49" s="378">
        <v>0</v>
      </c>
      <c r="E49" s="377">
        <v>0</v>
      </c>
      <c r="F49" s="378">
        <f>SUM(B49:E49)</f>
        <v>3364</v>
      </c>
      <c r="G49" s="379">
        <f>F49/$F$9</f>
        <v>0.0029381426641198107</v>
      </c>
      <c r="H49" s="376">
        <v>1322</v>
      </c>
      <c r="I49" s="377">
        <v>1557</v>
      </c>
      <c r="J49" s="378"/>
      <c r="K49" s="377"/>
      <c r="L49" s="378">
        <f>SUM(H49:K49)</f>
        <v>2879</v>
      </c>
      <c r="M49" s="380">
        <f>IF(ISERROR(F49/L49-1),"         /0",(F49/L49-1))</f>
        <v>0.1684612712747482</v>
      </c>
      <c r="N49" s="376">
        <v>4359</v>
      </c>
      <c r="O49" s="377">
        <v>5240</v>
      </c>
      <c r="P49" s="378"/>
      <c r="Q49" s="377"/>
      <c r="R49" s="378">
        <f>SUM(N49:Q49)</f>
        <v>9599</v>
      </c>
      <c r="S49" s="379">
        <f>R49/$R$9</f>
        <v>0.0027336013111262042</v>
      </c>
      <c r="T49" s="376">
        <v>3063</v>
      </c>
      <c r="U49" s="377">
        <v>3502</v>
      </c>
      <c r="V49" s="378"/>
      <c r="W49" s="377"/>
      <c r="X49" s="378">
        <f>SUM(T49:W49)</f>
        <v>6565</v>
      </c>
      <c r="Y49" s="381">
        <f>IF(ISERROR(R49/X49-1),"         /0",IF(R49/X49&gt;5,"  *  ",(R49/X49-1)))</f>
        <v>0.4621477532368621</v>
      </c>
    </row>
    <row r="50" spans="1:25" ht="19.5" customHeight="1">
      <c r="A50" s="375" t="s">
        <v>181</v>
      </c>
      <c r="B50" s="376">
        <v>1435</v>
      </c>
      <c r="C50" s="377">
        <v>1029</v>
      </c>
      <c r="D50" s="378">
        <v>0</v>
      </c>
      <c r="E50" s="377">
        <v>0</v>
      </c>
      <c r="F50" s="378">
        <f>SUM(B50:E50)</f>
        <v>2464</v>
      </c>
      <c r="G50" s="379">
        <f>F50/$F$9</f>
        <v>0.0021520759584991718</v>
      </c>
      <c r="H50" s="376">
        <v>1717</v>
      </c>
      <c r="I50" s="377">
        <v>1106</v>
      </c>
      <c r="J50" s="378"/>
      <c r="K50" s="377"/>
      <c r="L50" s="378">
        <f>SUM(H50:K50)</f>
        <v>2823</v>
      </c>
      <c r="M50" s="380">
        <f>IF(ISERROR(F50/L50-1),"         /0",(F50/L50-1))</f>
        <v>-0.12716967764789233</v>
      </c>
      <c r="N50" s="376">
        <v>5996</v>
      </c>
      <c r="O50" s="377">
        <v>3376</v>
      </c>
      <c r="P50" s="378"/>
      <c r="Q50" s="377"/>
      <c r="R50" s="378">
        <f>SUM(N50:Q50)</f>
        <v>9372</v>
      </c>
      <c r="S50" s="379">
        <f>R50/$R$9</f>
        <v>0.002668956296267818</v>
      </c>
      <c r="T50" s="376">
        <v>5979</v>
      </c>
      <c r="U50" s="377">
        <v>3125</v>
      </c>
      <c r="V50" s="378"/>
      <c r="W50" s="377"/>
      <c r="X50" s="378">
        <f>SUM(T50:W50)</f>
        <v>9104</v>
      </c>
      <c r="Y50" s="381">
        <f>IF(ISERROR(R50/X50-1),"         /0",IF(R50/X50&gt;5,"  *  ",(R50/X50-1)))</f>
        <v>0.02943760984182786</v>
      </c>
    </row>
    <row r="51" spans="1:25" ht="19.5" customHeight="1">
      <c r="A51" s="375" t="s">
        <v>190</v>
      </c>
      <c r="B51" s="376">
        <v>597</v>
      </c>
      <c r="C51" s="377">
        <v>321</v>
      </c>
      <c r="D51" s="378">
        <v>0</v>
      </c>
      <c r="E51" s="377">
        <v>0</v>
      </c>
      <c r="F51" s="378">
        <f t="shared" si="16"/>
        <v>918</v>
      </c>
      <c r="G51" s="379">
        <f t="shared" si="17"/>
        <v>0.0008017880397330517</v>
      </c>
      <c r="H51" s="376">
        <v>1216</v>
      </c>
      <c r="I51" s="377">
        <v>627</v>
      </c>
      <c r="J51" s="378"/>
      <c r="K51" s="377"/>
      <c r="L51" s="378">
        <f t="shared" si="18"/>
        <v>1843</v>
      </c>
      <c r="M51" s="380">
        <f t="shared" si="19"/>
        <v>-0.5018990775908845</v>
      </c>
      <c r="N51" s="376">
        <v>2574</v>
      </c>
      <c r="O51" s="377">
        <v>1798</v>
      </c>
      <c r="P51" s="378"/>
      <c r="Q51" s="377"/>
      <c r="R51" s="378">
        <f t="shared" si="20"/>
        <v>4372</v>
      </c>
      <c r="S51" s="379">
        <f t="shared" si="21"/>
        <v>0.001245057290576494</v>
      </c>
      <c r="T51" s="376">
        <v>3173</v>
      </c>
      <c r="U51" s="377">
        <v>2036</v>
      </c>
      <c r="V51" s="378"/>
      <c r="W51" s="377"/>
      <c r="X51" s="378">
        <f t="shared" si="22"/>
        <v>5209</v>
      </c>
      <c r="Y51" s="381">
        <f t="shared" si="23"/>
        <v>-0.16068343252063733</v>
      </c>
    </row>
    <row r="52" spans="1:25" ht="19.5" customHeight="1">
      <c r="A52" s="375" t="s">
        <v>197</v>
      </c>
      <c r="B52" s="376">
        <v>333</v>
      </c>
      <c r="C52" s="377">
        <v>223</v>
      </c>
      <c r="D52" s="378">
        <v>0</v>
      </c>
      <c r="E52" s="377">
        <v>0</v>
      </c>
      <c r="F52" s="378">
        <f>SUM(B52:E52)</f>
        <v>556</v>
      </c>
      <c r="G52" s="379">
        <f>F52/$F$9</f>
        <v>0.000485614542583417</v>
      </c>
      <c r="H52" s="376">
        <v>187</v>
      </c>
      <c r="I52" s="377">
        <v>312</v>
      </c>
      <c r="J52" s="378"/>
      <c r="K52" s="377"/>
      <c r="L52" s="378">
        <f>SUM(H52:K52)</f>
        <v>499</v>
      </c>
      <c r="M52" s="380">
        <f>IF(ISERROR(F52/L52-1),"         /0",(F52/L52-1))</f>
        <v>0.11422845691382766</v>
      </c>
      <c r="N52" s="376">
        <v>1317</v>
      </c>
      <c r="O52" s="377">
        <v>1501</v>
      </c>
      <c r="P52" s="378"/>
      <c r="Q52" s="377"/>
      <c r="R52" s="378">
        <f>SUM(N52:Q52)</f>
        <v>2818</v>
      </c>
      <c r="S52" s="379">
        <f>R52/$R$9</f>
        <v>0.0008025094796076304</v>
      </c>
      <c r="T52" s="376">
        <v>665</v>
      </c>
      <c r="U52" s="377">
        <v>1215</v>
      </c>
      <c r="V52" s="378"/>
      <c r="W52" s="377"/>
      <c r="X52" s="378">
        <f>SUM(T52:W52)</f>
        <v>1880</v>
      </c>
      <c r="Y52" s="381">
        <f>IF(ISERROR(R52/X52-1),"         /0",IF(R52/X52&gt;5,"  *  ",(R52/X52-1)))</f>
        <v>0.49893617021276593</v>
      </c>
    </row>
    <row r="53" spans="1:25" ht="19.5" customHeight="1">
      <c r="A53" s="375" t="s">
        <v>186</v>
      </c>
      <c r="B53" s="376">
        <v>368</v>
      </c>
      <c r="C53" s="377">
        <v>149</v>
      </c>
      <c r="D53" s="378">
        <v>0</v>
      </c>
      <c r="E53" s="377">
        <v>0</v>
      </c>
      <c r="F53" s="378">
        <f t="shared" si="16"/>
        <v>517</v>
      </c>
      <c r="G53" s="379">
        <f t="shared" si="17"/>
        <v>0.0004515516520065226</v>
      </c>
      <c r="H53" s="376">
        <v>91</v>
      </c>
      <c r="I53" s="377">
        <v>49</v>
      </c>
      <c r="J53" s="378"/>
      <c r="K53" s="377"/>
      <c r="L53" s="378">
        <f t="shared" si="18"/>
        <v>140</v>
      </c>
      <c r="M53" s="380">
        <f t="shared" si="19"/>
        <v>2.692857142857143</v>
      </c>
      <c r="N53" s="376">
        <v>1131</v>
      </c>
      <c r="O53" s="377">
        <v>471</v>
      </c>
      <c r="P53" s="378"/>
      <c r="Q53" s="377"/>
      <c r="R53" s="378">
        <f t="shared" si="20"/>
        <v>1602</v>
      </c>
      <c r="S53" s="379">
        <f t="shared" si="21"/>
        <v>0.0004562172414235003</v>
      </c>
      <c r="T53" s="376">
        <v>249</v>
      </c>
      <c r="U53" s="377">
        <v>453</v>
      </c>
      <c r="V53" s="378"/>
      <c r="W53" s="377"/>
      <c r="X53" s="378">
        <f t="shared" si="22"/>
        <v>702</v>
      </c>
      <c r="Y53" s="381">
        <f t="shared" si="23"/>
        <v>1.282051282051282</v>
      </c>
    </row>
    <row r="54" spans="1:25" ht="19.5" customHeight="1">
      <c r="A54" s="375" t="s">
        <v>185</v>
      </c>
      <c r="B54" s="376">
        <v>112</v>
      </c>
      <c r="C54" s="377">
        <v>277</v>
      </c>
      <c r="D54" s="378">
        <v>0</v>
      </c>
      <c r="E54" s="377">
        <v>0</v>
      </c>
      <c r="F54" s="378">
        <f t="shared" si="16"/>
        <v>389</v>
      </c>
      <c r="G54" s="379">
        <f t="shared" si="17"/>
        <v>0.00033975549831825397</v>
      </c>
      <c r="H54" s="376">
        <v>121</v>
      </c>
      <c r="I54" s="377">
        <v>193</v>
      </c>
      <c r="J54" s="378"/>
      <c r="K54" s="377"/>
      <c r="L54" s="378">
        <f t="shared" si="18"/>
        <v>314</v>
      </c>
      <c r="M54" s="380">
        <f t="shared" si="19"/>
        <v>0.23885350318471343</v>
      </c>
      <c r="N54" s="376">
        <v>678</v>
      </c>
      <c r="O54" s="377">
        <v>1124</v>
      </c>
      <c r="P54" s="378"/>
      <c r="Q54" s="377"/>
      <c r="R54" s="378">
        <f t="shared" si="20"/>
        <v>1802</v>
      </c>
      <c r="S54" s="379">
        <f t="shared" si="21"/>
        <v>0.0005131732016511533</v>
      </c>
      <c r="T54" s="376">
        <v>452</v>
      </c>
      <c r="U54" s="377">
        <v>628</v>
      </c>
      <c r="V54" s="378"/>
      <c r="W54" s="377"/>
      <c r="X54" s="378">
        <f t="shared" si="22"/>
        <v>1080</v>
      </c>
      <c r="Y54" s="381">
        <f t="shared" si="23"/>
        <v>0.6685185185185185</v>
      </c>
    </row>
    <row r="55" spans="1:25" ht="19.5" customHeight="1" thickBot="1">
      <c r="A55" s="382" t="s">
        <v>175</v>
      </c>
      <c r="B55" s="383">
        <v>477</v>
      </c>
      <c r="C55" s="384">
        <v>106</v>
      </c>
      <c r="D55" s="385">
        <v>0</v>
      </c>
      <c r="E55" s="384">
        <v>0</v>
      </c>
      <c r="F55" s="385">
        <f t="shared" si="16"/>
        <v>583</v>
      </c>
      <c r="G55" s="386">
        <f t="shared" si="17"/>
        <v>0.0005091965437520361</v>
      </c>
      <c r="H55" s="383">
        <v>398</v>
      </c>
      <c r="I55" s="384">
        <v>120</v>
      </c>
      <c r="J55" s="385">
        <v>0</v>
      </c>
      <c r="K55" s="384">
        <v>0</v>
      </c>
      <c r="L55" s="385">
        <f t="shared" si="18"/>
        <v>518</v>
      </c>
      <c r="M55" s="387">
        <f t="shared" si="19"/>
        <v>0.12548262548262556</v>
      </c>
      <c r="N55" s="383">
        <v>865</v>
      </c>
      <c r="O55" s="384">
        <v>502</v>
      </c>
      <c r="P55" s="385">
        <v>0</v>
      </c>
      <c r="Q55" s="384"/>
      <c r="R55" s="385">
        <f t="shared" si="20"/>
        <v>1367</v>
      </c>
      <c r="S55" s="386">
        <f t="shared" si="21"/>
        <v>0.00038929398815600806</v>
      </c>
      <c r="T55" s="383">
        <v>1292</v>
      </c>
      <c r="U55" s="384">
        <v>395</v>
      </c>
      <c r="V55" s="385">
        <v>0</v>
      </c>
      <c r="W55" s="384">
        <v>71</v>
      </c>
      <c r="X55" s="385">
        <f t="shared" si="22"/>
        <v>1758</v>
      </c>
      <c r="Y55" s="388">
        <f t="shared" si="23"/>
        <v>-0.22241183162684874</v>
      </c>
    </row>
    <row r="56" spans="1:25" s="69" customFormat="1" ht="19.5" customHeight="1">
      <c r="A56" s="78" t="s">
        <v>50</v>
      </c>
      <c r="B56" s="75">
        <f>SUM(B57:B68)</f>
        <v>156063</v>
      </c>
      <c r="C56" s="74">
        <f>SUM(C57:C68)</f>
        <v>144630</v>
      </c>
      <c r="D56" s="73">
        <f>SUM(D57:D68)</f>
        <v>1475</v>
      </c>
      <c r="E56" s="74">
        <f>SUM(E57:E68)</f>
        <v>1493</v>
      </c>
      <c r="F56" s="73">
        <f>SUM(B56:E56)</f>
        <v>303661</v>
      </c>
      <c r="G56" s="76">
        <f>F56/$F$9</f>
        <v>0.26521977988385426</v>
      </c>
      <c r="H56" s="75">
        <f>SUM(H57:H68)</f>
        <v>160172</v>
      </c>
      <c r="I56" s="74">
        <f>SUM(I57:I68)</f>
        <v>148866</v>
      </c>
      <c r="J56" s="73">
        <f>SUM(J57:J68)</f>
        <v>947</v>
      </c>
      <c r="K56" s="74">
        <f>SUM(K57:K68)</f>
        <v>1304</v>
      </c>
      <c r="L56" s="73">
        <f>SUM(H56:K56)</f>
        <v>311289</v>
      </c>
      <c r="M56" s="77">
        <f>IF(ISERROR(F56/L56-1),"         /0",(F56/L56-1))</f>
        <v>-0.024504560071187842</v>
      </c>
      <c r="N56" s="75">
        <f>SUM(N57:N68)</f>
        <v>483521</v>
      </c>
      <c r="O56" s="74">
        <f>SUM(O57:O68)</f>
        <v>462732</v>
      </c>
      <c r="P56" s="73">
        <f>SUM(P57:P68)</f>
        <v>5934</v>
      </c>
      <c r="Q56" s="74">
        <f>SUM(Q57:Q68)</f>
        <v>5647</v>
      </c>
      <c r="R56" s="73">
        <f>SUM(N56:Q56)</f>
        <v>957834</v>
      </c>
      <c r="S56" s="76">
        <f>R56/$R$9</f>
        <v>0.2727717760434688</v>
      </c>
      <c r="T56" s="75">
        <f>SUM(T57:T68)</f>
        <v>479659</v>
      </c>
      <c r="U56" s="74">
        <f>SUM(U57:U68)</f>
        <v>446145</v>
      </c>
      <c r="V56" s="73">
        <f>SUM(V57:V68)</f>
        <v>6231</v>
      </c>
      <c r="W56" s="74">
        <f>SUM(W57:W68)</f>
        <v>6020</v>
      </c>
      <c r="X56" s="73">
        <f>SUM(T56:W56)</f>
        <v>938055</v>
      </c>
      <c r="Y56" s="70">
        <f>IF(ISERROR(R56/X56-1),"         /0",IF(R56/X56&gt;5,"  *  ",(R56/X56-1)))</f>
        <v>0.02108511761037457</v>
      </c>
    </row>
    <row r="57" spans="1:25" s="47" customFormat="1" ht="19.5" customHeight="1">
      <c r="A57" s="368" t="s">
        <v>164</v>
      </c>
      <c r="B57" s="369">
        <v>79049</v>
      </c>
      <c r="C57" s="370">
        <v>69969</v>
      </c>
      <c r="D57" s="371">
        <v>0</v>
      </c>
      <c r="E57" s="370">
        <v>61</v>
      </c>
      <c r="F57" s="371">
        <f>SUM(B57:E57)</f>
        <v>149079</v>
      </c>
      <c r="G57" s="372">
        <f>F57/$F$9</f>
        <v>0.1302067093413547</v>
      </c>
      <c r="H57" s="369">
        <v>74675</v>
      </c>
      <c r="I57" s="370">
        <v>66694</v>
      </c>
      <c r="J57" s="371"/>
      <c r="K57" s="370">
        <v>174</v>
      </c>
      <c r="L57" s="371">
        <f>SUM(H57:K57)</f>
        <v>141543</v>
      </c>
      <c r="M57" s="373">
        <f>IF(ISERROR(F57/L57-1),"         /0",(F57/L57-1))</f>
        <v>0.05324177105190642</v>
      </c>
      <c r="N57" s="369">
        <v>243402</v>
      </c>
      <c r="O57" s="370">
        <v>225074</v>
      </c>
      <c r="P57" s="371">
        <v>0</v>
      </c>
      <c r="Q57" s="370">
        <v>61</v>
      </c>
      <c r="R57" s="371">
        <f>SUM(N57:Q57)</f>
        <v>468537</v>
      </c>
      <c r="S57" s="372">
        <f>R57/$R$9</f>
        <v>0.13342987368591921</v>
      </c>
      <c r="T57" s="389">
        <v>222959</v>
      </c>
      <c r="U57" s="370">
        <v>202938</v>
      </c>
      <c r="V57" s="371">
        <v>180</v>
      </c>
      <c r="W57" s="370">
        <v>295</v>
      </c>
      <c r="X57" s="371">
        <f>SUM(T57:W57)</f>
        <v>426372</v>
      </c>
      <c r="Y57" s="374">
        <f>IF(ISERROR(R57/X57-1),"         /0",IF(R57/X57&gt;5,"  *  ",(R57/X57-1)))</f>
        <v>0.09889251639413477</v>
      </c>
    </row>
    <row r="58" spans="1:25" s="47" customFormat="1" ht="19.5" customHeight="1">
      <c r="A58" s="375" t="s">
        <v>159</v>
      </c>
      <c r="B58" s="376">
        <v>27612</v>
      </c>
      <c r="C58" s="377">
        <v>27060</v>
      </c>
      <c r="D58" s="378">
        <v>857</v>
      </c>
      <c r="E58" s="377">
        <v>804</v>
      </c>
      <c r="F58" s="378">
        <f aca="true" t="shared" si="24" ref="F58:F68">SUM(B58:E58)</f>
        <v>56333</v>
      </c>
      <c r="G58" s="379">
        <f aca="true" t="shared" si="25" ref="G58:G68">F58/$F$9</f>
        <v>0.04920166191969717</v>
      </c>
      <c r="H58" s="376">
        <v>28298</v>
      </c>
      <c r="I58" s="377">
        <v>27377</v>
      </c>
      <c r="J58" s="378">
        <v>618</v>
      </c>
      <c r="K58" s="377">
        <v>835</v>
      </c>
      <c r="L58" s="378">
        <f aca="true" t="shared" si="26" ref="L58:L68">SUM(H58:K58)</f>
        <v>57128</v>
      </c>
      <c r="M58" s="380">
        <f aca="true" t="shared" si="27" ref="M58:M68">IF(ISERROR(F58/L58-1),"         /0",(F58/L58-1))</f>
        <v>-0.013916118190729576</v>
      </c>
      <c r="N58" s="376">
        <v>89449</v>
      </c>
      <c r="O58" s="377">
        <v>89965</v>
      </c>
      <c r="P58" s="378">
        <v>1975</v>
      </c>
      <c r="Q58" s="377">
        <v>2210</v>
      </c>
      <c r="R58" s="378">
        <f aca="true" t="shared" si="28" ref="R58:R68">SUM(N58:Q58)</f>
        <v>183599</v>
      </c>
      <c r="S58" s="379">
        <f aca="true" t="shared" si="29" ref="S58:S68">R58/$R$9</f>
        <v>0.05228528670918429</v>
      </c>
      <c r="T58" s="390">
        <v>82027</v>
      </c>
      <c r="U58" s="377">
        <v>81410</v>
      </c>
      <c r="V58" s="378">
        <v>2557</v>
      </c>
      <c r="W58" s="377">
        <v>2788</v>
      </c>
      <c r="X58" s="378">
        <f aca="true" t="shared" si="30" ref="X58:X68">SUM(T58:W58)</f>
        <v>168782</v>
      </c>
      <c r="Y58" s="381">
        <f aca="true" t="shared" si="31" ref="Y58:Y68">IF(ISERROR(R58/X58-1),"         /0",IF(R58/X58&gt;5,"  *  ",(R58/X58-1)))</f>
        <v>0.08778779727696073</v>
      </c>
    </row>
    <row r="59" spans="1:25" s="47" customFormat="1" ht="19.5" customHeight="1">
      <c r="A59" s="375" t="s">
        <v>186</v>
      </c>
      <c r="B59" s="376">
        <v>11942</v>
      </c>
      <c r="C59" s="377">
        <v>12017</v>
      </c>
      <c r="D59" s="378">
        <v>0</v>
      </c>
      <c r="E59" s="377">
        <v>0</v>
      </c>
      <c r="F59" s="378">
        <f t="shared" si="24"/>
        <v>23959</v>
      </c>
      <c r="G59" s="379">
        <f t="shared" si="25"/>
        <v>0.0209259691110721</v>
      </c>
      <c r="H59" s="376">
        <v>10292</v>
      </c>
      <c r="I59" s="377">
        <v>11323</v>
      </c>
      <c r="J59" s="378"/>
      <c r="K59" s="377"/>
      <c r="L59" s="378">
        <f t="shared" si="26"/>
        <v>21615</v>
      </c>
      <c r="M59" s="380">
        <f t="shared" si="27"/>
        <v>0.10844321073328711</v>
      </c>
      <c r="N59" s="376">
        <v>36411</v>
      </c>
      <c r="O59" s="377">
        <v>37092</v>
      </c>
      <c r="P59" s="378"/>
      <c r="Q59" s="377"/>
      <c r="R59" s="378">
        <f t="shared" si="28"/>
        <v>73503</v>
      </c>
      <c r="S59" s="379">
        <f t="shared" si="29"/>
        <v>0.020932169723065882</v>
      </c>
      <c r="T59" s="390">
        <v>30248</v>
      </c>
      <c r="U59" s="377">
        <v>30180</v>
      </c>
      <c r="V59" s="378"/>
      <c r="W59" s="377"/>
      <c r="X59" s="378">
        <f t="shared" si="30"/>
        <v>60428</v>
      </c>
      <c r="Y59" s="381">
        <f t="shared" si="31"/>
        <v>0.21637320447474684</v>
      </c>
    </row>
    <row r="60" spans="1:25" s="47" customFormat="1" ht="19.5" customHeight="1">
      <c r="A60" s="375" t="s">
        <v>189</v>
      </c>
      <c r="B60" s="376">
        <v>11373</v>
      </c>
      <c r="C60" s="377">
        <v>10359</v>
      </c>
      <c r="D60" s="378">
        <v>551</v>
      </c>
      <c r="E60" s="377">
        <v>532</v>
      </c>
      <c r="F60" s="378">
        <f aca="true" t="shared" si="32" ref="F60:F65">SUM(B60:E60)</f>
        <v>22815</v>
      </c>
      <c r="G60" s="379">
        <f aca="true" t="shared" si="33" ref="G60:G65">F60/$F$9</f>
        <v>0.0199267909874832</v>
      </c>
      <c r="H60" s="376">
        <v>9579</v>
      </c>
      <c r="I60" s="377">
        <v>8786</v>
      </c>
      <c r="J60" s="378">
        <v>142</v>
      </c>
      <c r="K60" s="377">
        <v>100</v>
      </c>
      <c r="L60" s="378">
        <f aca="true" t="shared" si="34" ref="L60:L65">SUM(H60:K60)</f>
        <v>18607</v>
      </c>
      <c r="M60" s="380">
        <f aca="true" t="shared" si="35" ref="M60:M65">IF(ISERROR(F60/L60-1),"         /0",(F60/L60-1))</f>
        <v>0.22615144837964207</v>
      </c>
      <c r="N60" s="376">
        <v>33784</v>
      </c>
      <c r="O60" s="377">
        <v>32433</v>
      </c>
      <c r="P60" s="378">
        <v>2127</v>
      </c>
      <c r="Q60" s="377">
        <v>2035</v>
      </c>
      <c r="R60" s="378">
        <f aca="true" t="shared" si="36" ref="R60:R65">SUM(N60:Q60)</f>
        <v>70379</v>
      </c>
      <c r="S60" s="379">
        <f aca="true" t="shared" si="37" ref="S60:S65">R60/$R$9</f>
        <v>0.020042517624309943</v>
      </c>
      <c r="T60" s="390">
        <v>28709</v>
      </c>
      <c r="U60" s="377">
        <v>27599</v>
      </c>
      <c r="V60" s="378">
        <v>1739</v>
      </c>
      <c r="W60" s="377">
        <v>1651</v>
      </c>
      <c r="X60" s="378">
        <f aca="true" t="shared" si="38" ref="X60:X65">SUM(T60:W60)</f>
        <v>59698</v>
      </c>
      <c r="Y60" s="381">
        <f aca="true" t="shared" si="39" ref="Y60:Y65">IF(ISERROR(R60/X60-1),"         /0",IF(R60/X60&gt;5,"  *  ",(R60/X60-1)))</f>
        <v>0.17891721665717442</v>
      </c>
    </row>
    <row r="61" spans="1:25" s="47" customFormat="1" ht="19.5" customHeight="1">
      <c r="A61" s="375" t="s">
        <v>193</v>
      </c>
      <c r="B61" s="376">
        <v>8145</v>
      </c>
      <c r="C61" s="377">
        <v>8629</v>
      </c>
      <c r="D61" s="378">
        <v>0</v>
      </c>
      <c r="E61" s="377">
        <v>0</v>
      </c>
      <c r="F61" s="378">
        <f t="shared" si="32"/>
        <v>16774</v>
      </c>
      <c r="G61" s="379">
        <f t="shared" si="33"/>
        <v>0.01465053657786733</v>
      </c>
      <c r="H61" s="376">
        <v>9102</v>
      </c>
      <c r="I61" s="377">
        <v>9072</v>
      </c>
      <c r="J61" s="378">
        <v>148</v>
      </c>
      <c r="K61" s="377">
        <v>148</v>
      </c>
      <c r="L61" s="378">
        <f t="shared" si="34"/>
        <v>18470</v>
      </c>
      <c r="M61" s="380">
        <f t="shared" si="35"/>
        <v>-0.09182458040064967</v>
      </c>
      <c r="N61" s="376">
        <v>26116</v>
      </c>
      <c r="O61" s="377">
        <v>24955</v>
      </c>
      <c r="P61" s="378"/>
      <c r="Q61" s="377"/>
      <c r="R61" s="378">
        <f t="shared" si="36"/>
        <v>51071</v>
      </c>
      <c r="S61" s="379">
        <f t="shared" si="37"/>
        <v>0.014543989223932324</v>
      </c>
      <c r="T61" s="390">
        <v>27771</v>
      </c>
      <c r="U61" s="377">
        <v>25846</v>
      </c>
      <c r="V61" s="378">
        <v>148</v>
      </c>
      <c r="W61" s="377">
        <v>148</v>
      </c>
      <c r="X61" s="378">
        <f t="shared" si="38"/>
        <v>53913</v>
      </c>
      <c r="Y61" s="381">
        <f t="shared" si="39"/>
        <v>-0.052714558640773124</v>
      </c>
    </row>
    <row r="62" spans="1:25" s="47" customFormat="1" ht="19.5" customHeight="1">
      <c r="A62" s="375" t="s">
        <v>191</v>
      </c>
      <c r="B62" s="376">
        <v>5638</v>
      </c>
      <c r="C62" s="377">
        <v>4900</v>
      </c>
      <c r="D62" s="378">
        <v>0</v>
      </c>
      <c r="E62" s="377">
        <v>0</v>
      </c>
      <c r="F62" s="378">
        <f t="shared" si="32"/>
        <v>10538</v>
      </c>
      <c r="G62" s="379">
        <f t="shared" si="33"/>
        <v>0.009203967715366993</v>
      </c>
      <c r="H62" s="376">
        <v>5857</v>
      </c>
      <c r="I62" s="377">
        <v>4845</v>
      </c>
      <c r="J62" s="378"/>
      <c r="K62" s="377"/>
      <c r="L62" s="378">
        <f t="shared" si="34"/>
        <v>10702</v>
      </c>
      <c r="M62" s="380">
        <f t="shared" si="35"/>
        <v>-0.015324238460100892</v>
      </c>
      <c r="N62" s="376">
        <v>17881</v>
      </c>
      <c r="O62" s="377">
        <v>16834</v>
      </c>
      <c r="P62" s="378"/>
      <c r="Q62" s="377"/>
      <c r="R62" s="378">
        <f t="shared" si="36"/>
        <v>34715</v>
      </c>
      <c r="S62" s="379">
        <f t="shared" si="37"/>
        <v>0.009886130796514864</v>
      </c>
      <c r="T62" s="390">
        <v>17961</v>
      </c>
      <c r="U62" s="377">
        <v>14641</v>
      </c>
      <c r="V62" s="378"/>
      <c r="W62" s="377"/>
      <c r="X62" s="378">
        <f t="shared" si="38"/>
        <v>32602</v>
      </c>
      <c r="Y62" s="381">
        <f t="shared" si="39"/>
        <v>0.06481197472547695</v>
      </c>
    </row>
    <row r="63" spans="1:25" s="47" customFormat="1" ht="19.5" customHeight="1">
      <c r="A63" s="375" t="s">
        <v>196</v>
      </c>
      <c r="B63" s="376">
        <v>5090</v>
      </c>
      <c r="C63" s="377">
        <v>4752</v>
      </c>
      <c r="D63" s="378">
        <v>0</v>
      </c>
      <c r="E63" s="377">
        <v>0</v>
      </c>
      <c r="F63" s="378">
        <f t="shared" si="32"/>
        <v>9842</v>
      </c>
      <c r="G63" s="379">
        <f t="shared" si="33"/>
        <v>0.008596076129687031</v>
      </c>
      <c r="H63" s="376">
        <v>6270</v>
      </c>
      <c r="I63" s="377">
        <v>5708</v>
      </c>
      <c r="J63" s="378"/>
      <c r="K63" s="377"/>
      <c r="L63" s="378">
        <f t="shared" si="34"/>
        <v>11978</v>
      </c>
      <c r="M63" s="380">
        <f t="shared" si="35"/>
        <v>-0.17832693270996824</v>
      </c>
      <c r="N63" s="376">
        <v>15367</v>
      </c>
      <c r="O63" s="377">
        <v>15367</v>
      </c>
      <c r="P63" s="378">
        <v>33</v>
      </c>
      <c r="Q63" s="377"/>
      <c r="R63" s="378">
        <f t="shared" si="36"/>
        <v>30767</v>
      </c>
      <c r="S63" s="379">
        <f t="shared" si="37"/>
        <v>0.008761820141620994</v>
      </c>
      <c r="T63" s="390">
        <v>17427</v>
      </c>
      <c r="U63" s="377">
        <v>14703</v>
      </c>
      <c r="V63" s="378"/>
      <c r="W63" s="377"/>
      <c r="X63" s="378">
        <f t="shared" si="38"/>
        <v>32130</v>
      </c>
      <c r="Y63" s="381">
        <f t="shared" si="39"/>
        <v>-0.0424214130096483</v>
      </c>
    </row>
    <row r="64" spans="1:25" s="47" customFormat="1" ht="19.5" customHeight="1">
      <c r="A64" s="375" t="s">
        <v>180</v>
      </c>
      <c r="B64" s="376">
        <v>4551</v>
      </c>
      <c r="C64" s="377">
        <v>4024</v>
      </c>
      <c r="D64" s="378">
        <v>0</v>
      </c>
      <c r="E64" s="377">
        <v>0</v>
      </c>
      <c r="F64" s="378">
        <f t="shared" si="32"/>
        <v>8575</v>
      </c>
      <c r="G64" s="379">
        <f t="shared" si="33"/>
        <v>0.00748946888966331</v>
      </c>
      <c r="H64" s="376">
        <v>8800</v>
      </c>
      <c r="I64" s="377">
        <v>7885</v>
      </c>
      <c r="J64" s="378"/>
      <c r="K64" s="377"/>
      <c r="L64" s="378">
        <f t="shared" si="34"/>
        <v>16685</v>
      </c>
      <c r="M64" s="380">
        <f t="shared" si="35"/>
        <v>-0.486065328139047</v>
      </c>
      <c r="N64" s="376">
        <v>11241</v>
      </c>
      <c r="O64" s="377">
        <v>10618</v>
      </c>
      <c r="P64" s="378"/>
      <c r="Q64" s="377"/>
      <c r="R64" s="378">
        <f t="shared" si="36"/>
        <v>21859</v>
      </c>
      <c r="S64" s="379">
        <f t="shared" si="37"/>
        <v>0.006225001673081332</v>
      </c>
      <c r="T64" s="390">
        <v>23432</v>
      </c>
      <c r="U64" s="377">
        <v>21066</v>
      </c>
      <c r="V64" s="378"/>
      <c r="W64" s="377"/>
      <c r="X64" s="378">
        <f t="shared" si="38"/>
        <v>44498</v>
      </c>
      <c r="Y64" s="381">
        <f t="shared" si="39"/>
        <v>-0.5087644388511843</v>
      </c>
    </row>
    <row r="65" spans="1:25" s="47" customFormat="1" ht="19.5" customHeight="1">
      <c r="A65" s="375" t="s">
        <v>160</v>
      </c>
      <c r="B65" s="376">
        <v>1894</v>
      </c>
      <c r="C65" s="377">
        <v>2167</v>
      </c>
      <c r="D65" s="378">
        <v>52</v>
      </c>
      <c r="E65" s="377">
        <v>83</v>
      </c>
      <c r="F65" s="378">
        <f t="shared" si="32"/>
        <v>4196</v>
      </c>
      <c r="G65" s="379">
        <f t="shared" si="33"/>
        <v>0.003664817663093557</v>
      </c>
      <c r="H65" s="376">
        <v>2900</v>
      </c>
      <c r="I65" s="377">
        <v>2853</v>
      </c>
      <c r="J65" s="378"/>
      <c r="K65" s="377"/>
      <c r="L65" s="378">
        <f t="shared" si="34"/>
        <v>5753</v>
      </c>
      <c r="M65" s="380">
        <f t="shared" si="35"/>
        <v>-0.2706414044846167</v>
      </c>
      <c r="N65" s="376">
        <v>6148</v>
      </c>
      <c r="O65" s="377">
        <v>6211</v>
      </c>
      <c r="P65" s="378">
        <v>254</v>
      </c>
      <c r="Q65" s="377">
        <v>229</v>
      </c>
      <c r="R65" s="378">
        <f t="shared" si="36"/>
        <v>12842</v>
      </c>
      <c r="S65" s="379">
        <f t="shared" si="37"/>
        <v>0.003657142206217597</v>
      </c>
      <c r="T65" s="390">
        <v>11280</v>
      </c>
      <c r="U65" s="377">
        <v>11135</v>
      </c>
      <c r="V65" s="378"/>
      <c r="W65" s="377"/>
      <c r="X65" s="378">
        <f t="shared" si="38"/>
        <v>22415</v>
      </c>
      <c r="Y65" s="381">
        <f t="shared" si="39"/>
        <v>-0.4270800803033683</v>
      </c>
    </row>
    <row r="66" spans="1:25" s="47" customFormat="1" ht="19.5" customHeight="1">
      <c r="A66" s="375" t="s">
        <v>208</v>
      </c>
      <c r="B66" s="376">
        <v>493</v>
      </c>
      <c r="C66" s="377">
        <v>466</v>
      </c>
      <c r="D66" s="378">
        <v>0</v>
      </c>
      <c r="E66" s="377">
        <v>0</v>
      </c>
      <c r="F66" s="378">
        <f t="shared" si="24"/>
        <v>959</v>
      </c>
      <c r="G66" s="379">
        <f t="shared" si="25"/>
        <v>0.0008375977452113253</v>
      </c>
      <c r="H66" s="376">
        <v>2117</v>
      </c>
      <c r="I66" s="377">
        <v>2025</v>
      </c>
      <c r="J66" s="378"/>
      <c r="K66" s="377"/>
      <c r="L66" s="378">
        <f t="shared" si="26"/>
        <v>4142</v>
      </c>
      <c r="M66" s="380">
        <f t="shared" si="27"/>
        <v>-0.7684693384838243</v>
      </c>
      <c r="N66" s="376">
        <v>2961</v>
      </c>
      <c r="O66" s="377">
        <v>2905</v>
      </c>
      <c r="P66" s="378">
        <v>1472</v>
      </c>
      <c r="Q66" s="377">
        <v>1050</v>
      </c>
      <c r="R66" s="378">
        <f t="shared" si="28"/>
        <v>8388</v>
      </c>
      <c r="S66" s="379">
        <f t="shared" si="29"/>
        <v>0.0023887329719477655</v>
      </c>
      <c r="T66" s="390">
        <v>7933</v>
      </c>
      <c r="U66" s="377">
        <v>7105</v>
      </c>
      <c r="V66" s="378">
        <v>1397</v>
      </c>
      <c r="W66" s="377">
        <v>926</v>
      </c>
      <c r="X66" s="378">
        <f t="shared" si="30"/>
        <v>17361</v>
      </c>
      <c r="Y66" s="381">
        <f t="shared" si="31"/>
        <v>-0.5168481078278901</v>
      </c>
    </row>
    <row r="67" spans="1:25" s="47" customFormat="1" ht="19.5" customHeight="1">
      <c r="A67" s="375" t="s">
        <v>181</v>
      </c>
      <c r="B67" s="376">
        <v>198</v>
      </c>
      <c r="C67" s="377">
        <v>220</v>
      </c>
      <c r="D67" s="378">
        <v>0</v>
      </c>
      <c r="E67" s="377">
        <v>0</v>
      </c>
      <c r="F67" s="378">
        <f t="shared" si="24"/>
        <v>418</v>
      </c>
      <c r="G67" s="379">
        <f t="shared" si="25"/>
        <v>0.0003650843143882523</v>
      </c>
      <c r="H67" s="376">
        <v>197</v>
      </c>
      <c r="I67" s="377">
        <v>250</v>
      </c>
      <c r="J67" s="378"/>
      <c r="K67" s="377"/>
      <c r="L67" s="378">
        <f t="shared" si="26"/>
        <v>447</v>
      </c>
      <c r="M67" s="380">
        <f t="shared" si="27"/>
        <v>-0.06487695749440714</v>
      </c>
      <c r="N67" s="376">
        <v>529</v>
      </c>
      <c r="O67" s="377">
        <v>1072</v>
      </c>
      <c r="P67" s="378"/>
      <c r="Q67" s="377"/>
      <c r="R67" s="378">
        <f t="shared" si="28"/>
        <v>1601</v>
      </c>
      <c r="S67" s="379">
        <f t="shared" si="29"/>
        <v>0.00045593246162236206</v>
      </c>
      <c r="T67" s="390">
        <v>1112</v>
      </c>
      <c r="U67" s="377">
        <v>974</v>
      </c>
      <c r="V67" s="378"/>
      <c r="W67" s="377"/>
      <c r="X67" s="378">
        <f t="shared" si="30"/>
        <v>2086</v>
      </c>
      <c r="Y67" s="381">
        <f t="shared" si="31"/>
        <v>-0.2325023969319271</v>
      </c>
    </row>
    <row r="68" spans="1:25" s="47" customFormat="1" ht="19.5" customHeight="1" thickBot="1">
      <c r="A68" s="375" t="s">
        <v>175</v>
      </c>
      <c r="B68" s="376">
        <v>78</v>
      </c>
      <c r="C68" s="377">
        <v>67</v>
      </c>
      <c r="D68" s="378">
        <v>15</v>
      </c>
      <c r="E68" s="377">
        <v>13</v>
      </c>
      <c r="F68" s="378">
        <f t="shared" si="24"/>
        <v>173</v>
      </c>
      <c r="G68" s="379">
        <f t="shared" si="25"/>
        <v>0.0001510994889693006</v>
      </c>
      <c r="H68" s="376">
        <v>2085</v>
      </c>
      <c r="I68" s="377">
        <v>2048</v>
      </c>
      <c r="J68" s="378">
        <v>39</v>
      </c>
      <c r="K68" s="377">
        <v>47</v>
      </c>
      <c r="L68" s="378">
        <f t="shared" si="26"/>
        <v>4219</v>
      </c>
      <c r="M68" s="380">
        <f t="shared" si="27"/>
        <v>-0.9589950225171842</v>
      </c>
      <c r="N68" s="376">
        <v>232</v>
      </c>
      <c r="O68" s="377">
        <v>206</v>
      </c>
      <c r="P68" s="378">
        <v>73</v>
      </c>
      <c r="Q68" s="377">
        <v>62</v>
      </c>
      <c r="R68" s="378">
        <f t="shared" si="28"/>
        <v>573</v>
      </c>
      <c r="S68" s="379">
        <f t="shared" si="29"/>
        <v>0.00016317882605222577</v>
      </c>
      <c r="T68" s="390">
        <v>8800</v>
      </c>
      <c r="U68" s="377">
        <v>8548</v>
      </c>
      <c r="V68" s="378">
        <v>210</v>
      </c>
      <c r="W68" s="377">
        <v>212</v>
      </c>
      <c r="X68" s="378">
        <f t="shared" si="30"/>
        <v>17770</v>
      </c>
      <c r="Y68" s="381">
        <f t="shared" si="31"/>
        <v>-0.9677546426561621</v>
      </c>
    </row>
    <row r="69" spans="1:25" s="69" customFormat="1" ht="19.5" customHeight="1">
      <c r="A69" s="78" t="s">
        <v>49</v>
      </c>
      <c r="B69" s="75">
        <f>SUM(B70:B74)</f>
        <v>14052</v>
      </c>
      <c r="C69" s="74">
        <f>SUM(C70:C74)</f>
        <v>14601</v>
      </c>
      <c r="D69" s="73">
        <f>SUM(D70:D74)</f>
        <v>91</v>
      </c>
      <c r="E69" s="74">
        <f>SUM(E70:E74)</f>
        <v>335</v>
      </c>
      <c r="F69" s="73">
        <f aca="true" t="shared" si="40" ref="F69:F75">SUM(B69:E69)</f>
        <v>29079</v>
      </c>
      <c r="G69" s="76">
        <f aca="true" t="shared" si="41" ref="G69:G75">F69/$F$9</f>
        <v>0.025397815258602845</v>
      </c>
      <c r="H69" s="75">
        <f>SUM(H70:H74)</f>
        <v>12898</v>
      </c>
      <c r="I69" s="74">
        <f>SUM(I70:I74)</f>
        <v>12845</v>
      </c>
      <c r="J69" s="73">
        <f>SUM(J70:J74)</f>
        <v>259</v>
      </c>
      <c r="K69" s="74">
        <f>SUM(K70:K74)</f>
        <v>362</v>
      </c>
      <c r="L69" s="73">
        <f aca="true" t="shared" si="42" ref="L69:L75">SUM(H69:K69)</f>
        <v>26364</v>
      </c>
      <c r="M69" s="77">
        <f aca="true" t="shared" si="43" ref="M69:M75">IF(ISERROR(F69/L69-1),"         /0",(F69/L69-1))</f>
        <v>0.1029813381884388</v>
      </c>
      <c r="N69" s="75">
        <f>SUM(N70:N74)</f>
        <v>44179</v>
      </c>
      <c r="O69" s="74">
        <f>SUM(O70:O74)</f>
        <v>46219</v>
      </c>
      <c r="P69" s="73">
        <f>SUM(P70:P74)</f>
        <v>654</v>
      </c>
      <c r="Q69" s="74">
        <f>SUM(Q70:Q74)</f>
        <v>750</v>
      </c>
      <c r="R69" s="73">
        <f aca="true" t="shared" si="44" ref="R69:R75">SUM(N69:Q69)</f>
        <v>91802</v>
      </c>
      <c r="S69" s="76">
        <f aca="true" t="shared" si="45" ref="S69:S75">R69/$R$9</f>
        <v>0.026143355304094992</v>
      </c>
      <c r="T69" s="75">
        <f>SUM(T70:T74)</f>
        <v>36109</v>
      </c>
      <c r="U69" s="74">
        <f>SUM(U70:U74)</f>
        <v>39006</v>
      </c>
      <c r="V69" s="73">
        <f>SUM(V70:V74)</f>
        <v>2435</v>
      </c>
      <c r="W69" s="74">
        <f>SUM(W70:W74)</f>
        <v>2866</v>
      </c>
      <c r="X69" s="73">
        <f aca="true" t="shared" si="46" ref="X69:X75">SUM(T69:W69)</f>
        <v>80416</v>
      </c>
      <c r="Y69" s="70">
        <f aca="true" t="shared" si="47" ref="Y69:Y75">IF(ISERROR(R69/X69-1),"         /0",IF(R69/X69&gt;5,"  *  ",(R69/X69-1)))</f>
        <v>0.14158873855949072</v>
      </c>
    </row>
    <row r="70" spans="1:25" ht="19.5" customHeight="1">
      <c r="A70" s="368" t="s">
        <v>180</v>
      </c>
      <c r="B70" s="369">
        <v>8390</v>
      </c>
      <c r="C70" s="370">
        <v>8228</v>
      </c>
      <c r="D70" s="371">
        <v>0</v>
      </c>
      <c r="E70" s="370">
        <v>0</v>
      </c>
      <c r="F70" s="371">
        <f t="shared" si="40"/>
        <v>16618</v>
      </c>
      <c r="G70" s="372">
        <f t="shared" si="41"/>
        <v>0.014514285015559753</v>
      </c>
      <c r="H70" s="369">
        <v>2090</v>
      </c>
      <c r="I70" s="370">
        <v>2002</v>
      </c>
      <c r="J70" s="371"/>
      <c r="K70" s="370">
        <v>116</v>
      </c>
      <c r="L70" s="371">
        <f t="shared" si="42"/>
        <v>4208</v>
      </c>
      <c r="M70" s="373">
        <f t="shared" si="43"/>
        <v>2.949144486692015</v>
      </c>
      <c r="N70" s="369">
        <v>25231</v>
      </c>
      <c r="O70" s="370">
        <v>24534</v>
      </c>
      <c r="P70" s="371"/>
      <c r="Q70" s="370"/>
      <c r="R70" s="371">
        <f t="shared" si="44"/>
        <v>49765</v>
      </c>
      <c r="S70" s="372">
        <f t="shared" si="45"/>
        <v>0.014172066803645751</v>
      </c>
      <c r="T70" s="389">
        <v>5010</v>
      </c>
      <c r="U70" s="370">
        <v>4891</v>
      </c>
      <c r="V70" s="371"/>
      <c r="W70" s="370">
        <v>116</v>
      </c>
      <c r="X70" s="371">
        <f t="shared" si="46"/>
        <v>10017</v>
      </c>
      <c r="Y70" s="374">
        <f t="shared" si="47"/>
        <v>3.968054307676949</v>
      </c>
    </row>
    <row r="71" spans="1:25" ht="19.5" customHeight="1">
      <c r="A71" s="375" t="s">
        <v>159</v>
      </c>
      <c r="B71" s="376">
        <v>2921</v>
      </c>
      <c r="C71" s="377">
        <v>3493</v>
      </c>
      <c r="D71" s="378">
        <v>6</v>
      </c>
      <c r="E71" s="377">
        <v>263</v>
      </c>
      <c r="F71" s="378">
        <f t="shared" si="40"/>
        <v>6683</v>
      </c>
      <c r="G71" s="379">
        <f t="shared" si="41"/>
        <v>0.005836981992958589</v>
      </c>
      <c r="H71" s="376">
        <v>7298</v>
      </c>
      <c r="I71" s="377">
        <v>7211</v>
      </c>
      <c r="J71" s="378">
        <v>45</v>
      </c>
      <c r="K71" s="377">
        <v>67</v>
      </c>
      <c r="L71" s="378">
        <f t="shared" si="42"/>
        <v>14621</v>
      </c>
      <c r="M71" s="380">
        <f t="shared" si="43"/>
        <v>-0.542917721086109</v>
      </c>
      <c r="N71" s="376">
        <v>9822</v>
      </c>
      <c r="O71" s="377">
        <v>11377</v>
      </c>
      <c r="P71" s="378">
        <v>420</v>
      </c>
      <c r="Q71" s="377">
        <v>492</v>
      </c>
      <c r="R71" s="378">
        <f t="shared" si="44"/>
        <v>22111</v>
      </c>
      <c r="S71" s="379">
        <f t="shared" si="45"/>
        <v>0.006296766182968174</v>
      </c>
      <c r="T71" s="390">
        <v>20617</v>
      </c>
      <c r="U71" s="377">
        <v>22237</v>
      </c>
      <c r="V71" s="378">
        <v>50</v>
      </c>
      <c r="W71" s="377">
        <v>186</v>
      </c>
      <c r="X71" s="378">
        <f t="shared" si="46"/>
        <v>43090</v>
      </c>
      <c r="Y71" s="381">
        <f t="shared" si="47"/>
        <v>-0.4868647017869575</v>
      </c>
    </row>
    <row r="72" spans="1:25" ht="19.5" customHeight="1">
      <c r="A72" s="375" t="s">
        <v>164</v>
      </c>
      <c r="B72" s="376">
        <v>1724</v>
      </c>
      <c r="C72" s="377">
        <v>1679</v>
      </c>
      <c r="D72" s="378">
        <v>0</v>
      </c>
      <c r="E72" s="377">
        <v>0</v>
      </c>
      <c r="F72" s="378">
        <f t="shared" si="40"/>
        <v>3403</v>
      </c>
      <c r="G72" s="379">
        <f t="shared" si="41"/>
        <v>0.0029722055546967047</v>
      </c>
      <c r="H72" s="376">
        <v>1624</v>
      </c>
      <c r="I72" s="377">
        <v>1521</v>
      </c>
      <c r="J72" s="378"/>
      <c r="K72" s="377"/>
      <c r="L72" s="378">
        <f t="shared" si="42"/>
        <v>3145</v>
      </c>
      <c r="M72" s="380">
        <f t="shared" si="43"/>
        <v>0.08203497615262312</v>
      </c>
      <c r="N72" s="376">
        <v>5619</v>
      </c>
      <c r="O72" s="377">
        <v>6292</v>
      </c>
      <c r="P72" s="378"/>
      <c r="Q72" s="377"/>
      <c r="R72" s="378">
        <f t="shared" si="44"/>
        <v>11911</v>
      </c>
      <c r="S72" s="379">
        <f t="shared" si="45"/>
        <v>0.003392012211357873</v>
      </c>
      <c r="T72" s="390">
        <v>4592</v>
      </c>
      <c r="U72" s="377">
        <v>4917</v>
      </c>
      <c r="V72" s="378"/>
      <c r="W72" s="377"/>
      <c r="X72" s="378">
        <f t="shared" si="46"/>
        <v>9509</v>
      </c>
      <c r="Y72" s="381">
        <f t="shared" si="47"/>
        <v>0.252602797349879</v>
      </c>
    </row>
    <row r="73" spans="1:25" ht="19.5" customHeight="1">
      <c r="A73" s="375" t="s">
        <v>160</v>
      </c>
      <c r="B73" s="376">
        <v>700</v>
      </c>
      <c r="C73" s="377">
        <v>908</v>
      </c>
      <c r="D73" s="378">
        <v>0</v>
      </c>
      <c r="E73" s="377">
        <v>0</v>
      </c>
      <c r="F73" s="378">
        <f t="shared" si="40"/>
        <v>1608</v>
      </c>
      <c r="G73" s="379">
        <f t="shared" si="41"/>
        <v>0.001404439180708875</v>
      </c>
      <c r="H73" s="376">
        <v>986</v>
      </c>
      <c r="I73" s="377">
        <v>1017</v>
      </c>
      <c r="J73" s="378"/>
      <c r="K73" s="377"/>
      <c r="L73" s="378">
        <f t="shared" si="42"/>
        <v>2003</v>
      </c>
      <c r="M73" s="380">
        <f t="shared" si="43"/>
        <v>-0.19720419370943587</v>
      </c>
      <c r="N73" s="376">
        <v>2428</v>
      </c>
      <c r="O73" s="377">
        <v>2868</v>
      </c>
      <c r="P73" s="378"/>
      <c r="Q73" s="377"/>
      <c r="R73" s="378">
        <f t="shared" si="44"/>
        <v>5296</v>
      </c>
      <c r="S73" s="379">
        <f t="shared" si="45"/>
        <v>0.0015081938268282507</v>
      </c>
      <c r="T73" s="390">
        <v>3500</v>
      </c>
      <c r="U73" s="377">
        <v>3608</v>
      </c>
      <c r="V73" s="378"/>
      <c r="W73" s="377"/>
      <c r="X73" s="378">
        <f t="shared" si="46"/>
        <v>7108</v>
      </c>
      <c r="Y73" s="381">
        <f t="shared" si="47"/>
        <v>-0.25492402926280244</v>
      </c>
    </row>
    <row r="74" spans="1:25" ht="19.5" customHeight="1" thickBot="1">
      <c r="A74" s="375" t="s">
        <v>175</v>
      </c>
      <c r="B74" s="376">
        <v>317</v>
      </c>
      <c r="C74" s="377">
        <v>293</v>
      </c>
      <c r="D74" s="378">
        <v>85</v>
      </c>
      <c r="E74" s="377">
        <v>72</v>
      </c>
      <c r="F74" s="378">
        <f t="shared" si="40"/>
        <v>767</v>
      </c>
      <c r="G74" s="379">
        <f t="shared" si="41"/>
        <v>0.0006699035146789223</v>
      </c>
      <c r="H74" s="376">
        <v>900</v>
      </c>
      <c r="I74" s="377">
        <v>1094</v>
      </c>
      <c r="J74" s="378">
        <v>214</v>
      </c>
      <c r="K74" s="377">
        <v>179</v>
      </c>
      <c r="L74" s="378">
        <f t="shared" si="42"/>
        <v>2387</v>
      </c>
      <c r="M74" s="380">
        <f t="shared" si="43"/>
        <v>-0.6786761625471303</v>
      </c>
      <c r="N74" s="376">
        <v>1079</v>
      </c>
      <c r="O74" s="377">
        <v>1148</v>
      </c>
      <c r="P74" s="378">
        <v>234</v>
      </c>
      <c r="Q74" s="377">
        <v>258</v>
      </c>
      <c r="R74" s="378">
        <f t="shared" si="44"/>
        <v>2719</v>
      </c>
      <c r="S74" s="379">
        <f t="shared" si="45"/>
        <v>0.0007743162792949421</v>
      </c>
      <c r="T74" s="390">
        <v>2390</v>
      </c>
      <c r="U74" s="377">
        <v>3353</v>
      </c>
      <c r="V74" s="378">
        <v>2385</v>
      </c>
      <c r="W74" s="377">
        <v>2564</v>
      </c>
      <c r="X74" s="378">
        <f t="shared" si="46"/>
        <v>10692</v>
      </c>
      <c r="Y74" s="381">
        <f t="shared" si="47"/>
        <v>-0.7456977179199402</v>
      </c>
    </row>
    <row r="75" spans="1:25" s="47" customFormat="1" ht="19.5" customHeight="1" thickBot="1">
      <c r="A75" s="68" t="s">
        <v>48</v>
      </c>
      <c r="B75" s="65">
        <v>3971</v>
      </c>
      <c r="C75" s="64">
        <v>2851</v>
      </c>
      <c r="D75" s="63">
        <v>0</v>
      </c>
      <c r="E75" s="64">
        <v>0</v>
      </c>
      <c r="F75" s="63">
        <f t="shared" si="40"/>
        <v>6822</v>
      </c>
      <c r="G75" s="66">
        <f t="shared" si="41"/>
        <v>0.005958385628604444</v>
      </c>
      <c r="H75" s="65">
        <v>2616</v>
      </c>
      <c r="I75" s="64">
        <v>2899</v>
      </c>
      <c r="J75" s="63">
        <v>0</v>
      </c>
      <c r="K75" s="64">
        <v>4</v>
      </c>
      <c r="L75" s="63">
        <f t="shared" si="42"/>
        <v>5519</v>
      </c>
      <c r="M75" s="67">
        <f t="shared" si="43"/>
        <v>0.2360934951984055</v>
      </c>
      <c r="N75" s="65">
        <v>9695</v>
      </c>
      <c r="O75" s="64">
        <v>7982</v>
      </c>
      <c r="P75" s="63">
        <v>0</v>
      </c>
      <c r="Q75" s="64">
        <v>0</v>
      </c>
      <c r="R75" s="63">
        <f t="shared" si="44"/>
        <v>17677</v>
      </c>
      <c r="S75" s="66">
        <f t="shared" si="45"/>
        <v>0.005034052544721108</v>
      </c>
      <c r="T75" s="65">
        <v>7431</v>
      </c>
      <c r="U75" s="64">
        <v>7517</v>
      </c>
      <c r="V75" s="63">
        <v>14</v>
      </c>
      <c r="W75" s="64">
        <v>14</v>
      </c>
      <c r="X75" s="63">
        <f t="shared" si="46"/>
        <v>14976</v>
      </c>
      <c r="Y75" s="60">
        <f t="shared" si="47"/>
        <v>0.1803552350427351</v>
      </c>
    </row>
    <row r="76" ht="7.5" customHeight="1" thickTop="1">
      <c r="A76" s="22"/>
    </row>
    <row r="77" ht="14.25">
      <c r="A77" s="22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6:Y65536 M76:M65536 Y3 M3">
    <cfRule type="cellIs" priority="3" dxfId="97" operator="lessThan" stopIfTrue="1">
      <formula>0</formula>
    </cfRule>
  </conditionalFormatting>
  <conditionalFormatting sqref="Y9:Y75 M9:M75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5" zoomScaleNormal="85" zoomScalePageLayoutView="0" workbookViewId="0" topLeftCell="A1">
      <selection activeCell="O59" sqref="O59"/>
    </sheetView>
  </sheetViews>
  <sheetFormatPr defaultColWidth="8.00390625" defaultRowHeight="15"/>
  <cols>
    <col min="1" max="1" width="41.421875" style="23" customWidth="1"/>
    <col min="2" max="2" width="8.28125" style="23" customWidth="1"/>
    <col min="3" max="3" width="9.7109375" style="23" bestFit="1" customWidth="1"/>
    <col min="4" max="4" width="8.00390625" style="23" bestFit="1" customWidth="1"/>
    <col min="5" max="5" width="9.140625" style="23" customWidth="1"/>
    <col min="6" max="6" width="8.57421875" style="23" bestFit="1" customWidth="1"/>
    <col min="7" max="7" width="9.00390625" style="23" bestFit="1" customWidth="1"/>
    <col min="8" max="8" width="8.28125" style="23" customWidth="1"/>
    <col min="9" max="9" width="9.7109375" style="23" bestFit="1" customWidth="1"/>
    <col min="10" max="10" width="7.8515625" style="23" customWidth="1"/>
    <col min="11" max="11" width="9.00390625" style="23" customWidth="1"/>
    <col min="12" max="12" width="8.421875" style="23" customWidth="1"/>
    <col min="13" max="13" width="8.8515625" style="23" bestFit="1" customWidth="1"/>
    <col min="14" max="14" width="9.28125" style="23" bestFit="1" customWidth="1"/>
    <col min="15" max="15" width="9.421875" style="23" customWidth="1"/>
    <col min="16" max="16" width="8.00390625" style="23" customWidth="1"/>
    <col min="17" max="17" width="9.28125" style="23" customWidth="1"/>
    <col min="18" max="18" width="9.8515625" style="23" bestFit="1" customWidth="1"/>
    <col min="19" max="19" width="9.57421875" style="23" customWidth="1"/>
    <col min="20" max="20" width="10.140625" style="23" customWidth="1"/>
    <col min="21" max="21" width="9.421875" style="23" customWidth="1"/>
    <col min="22" max="22" width="8.57421875" style="23" bestFit="1" customWidth="1"/>
    <col min="23" max="23" width="9.00390625" style="23" customWidth="1"/>
    <col min="24" max="24" width="9.8515625" style="23" bestFit="1" customWidth="1"/>
    <col min="25" max="25" width="8.57421875" style="23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700" t="s">
        <v>62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2"/>
    </row>
    <row r="4" spans="1:25" ht="21" customHeight="1" thickBot="1">
      <c r="A4" s="709" t="s">
        <v>40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1"/>
    </row>
    <row r="5" spans="1:25" s="59" customFormat="1" ht="15.75" customHeight="1" thickBot="1" thickTop="1">
      <c r="A5" s="719" t="s">
        <v>54</v>
      </c>
      <c r="B5" s="693" t="s">
        <v>33</v>
      </c>
      <c r="C5" s="694"/>
      <c r="D5" s="694"/>
      <c r="E5" s="694"/>
      <c r="F5" s="694"/>
      <c r="G5" s="694"/>
      <c r="H5" s="694"/>
      <c r="I5" s="694"/>
      <c r="J5" s="695"/>
      <c r="K5" s="695"/>
      <c r="L5" s="695"/>
      <c r="M5" s="696"/>
      <c r="N5" s="693" t="s">
        <v>32</v>
      </c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7"/>
    </row>
    <row r="6" spans="1:25" s="35" customFormat="1" ht="26.25" customHeight="1" thickBot="1">
      <c r="A6" s="720"/>
      <c r="B6" s="685" t="s">
        <v>154</v>
      </c>
      <c r="C6" s="686"/>
      <c r="D6" s="686"/>
      <c r="E6" s="686"/>
      <c r="F6" s="686"/>
      <c r="G6" s="690" t="s">
        <v>31</v>
      </c>
      <c r="H6" s="685" t="s">
        <v>155</v>
      </c>
      <c r="I6" s="686"/>
      <c r="J6" s="686"/>
      <c r="K6" s="686"/>
      <c r="L6" s="686"/>
      <c r="M6" s="687" t="s">
        <v>30</v>
      </c>
      <c r="N6" s="685" t="s">
        <v>156</v>
      </c>
      <c r="O6" s="686"/>
      <c r="P6" s="686"/>
      <c r="Q6" s="686"/>
      <c r="R6" s="686"/>
      <c r="S6" s="690" t="s">
        <v>31</v>
      </c>
      <c r="T6" s="685" t="s">
        <v>157</v>
      </c>
      <c r="U6" s="686"/>
      <c r="V6" s="686"/>
      <c r="W6" s="686"/>
      <c r="X6" s="686"/>
      <c r="Y6" s="703" t="s">
        <v>30</v>
      </c>
    </row>
    <row r="7" spans="1:25" s="35" customFormat="1" ht="26.25" customHeight="1">
      <c r="A7" s="721"/>
      <c r="B7" s="659" t="s">
        <v>20</v>
      </c>
      <c r="C7" s="651"/>
      <c r="D7" s="650" t="s">
        <v>19</v>
      </c>
      <c r="E7" s="651"/>
      <c r="F7" s="718" t="s">
        <v>15</v>
      </c>
      <c r="G7" s="691"/>
      <c r="H7" s="659" t="s">
        <v>20</v>
      </c>
      <c r="I7" s="651"/>
      <c r="J7" s="650" t="s">
        <v>19</v>
      </c>
      <c r="K7" s="651"/>
      <c r="L7" s="718" t="s">
        <v>15</v>
      </c>
      <c r="M7" s="688"/>
      <c r="N7" s="659" t="s">
        <v>20</v>
      </c>
      <c r="O7" s="651"/>
      <c r="P7" s="650" t="s">
        <v>19</v>
      </c>
      <c r="Q7" s="651"/>
      <c r="R7" s="718" t="s">
        <v>15</v>
      </c>
      <c r="S7" s="691"/>
      <c r="T7" s="659" t="s">
        <v>20</v>
      </c>
      <c r="U7" s="651"/>
      <c r="V7" s="650" t="s">
        <v>19</v>
      </c>
      <c r="W7" s="651"/>
      <c r="X7" s="718" t="s">
        <v>15</v>
      </c>
      <c r="Y7" s="704"/>
    </row>
    <row r="8" spans="1:25" s="55" customFormat="1" ht="27" thickBot="1">
      <c r="A8" s="722"/>
      <c r="B8" s="58" t="s">
        <v>28</v>
      </c>
      <c r="C8" s="56" t="s">
        <v>27</v>
      </c>
      <c r="D8" s="57" t="s">
        <v>28</v>
      </c>
      <c r="E8" s="56" t="s">
        <v>27</v>
      </c>
      <c r="F8" s="699"/>
      <c r="G8" s="692"/>
      <c r="H8" s="58" t="s">
        <v>28</v>
      </c>
      <c r="I8" s="56" t="s">
        <v>27</v>
      </c>
      <c r="J8" s="57" t="s">
        <v>28</v>
      </c>
      <c r="K8" s="56" t="s">
        <v>27</v>
      </c>
      <c r="L8" s="699"/>
      <c r="M8" s="689"/>
      <c r="N8" s="58" t="s">
        <v>28</v>
      </c>
      <c r="O8" s="56" t="s">
        <v>27</v>
      </c>
      <c r="P8" s="57" t="s">
        <v>28</v>
      </c>
      <c r="Q8" s="56" t="s">
        <v>27</v>
      </c>
      <c r="R8" s="699"/>
      <c r="S8" s="692"/>
      <c r="T8" s="58" t="s">
        <v>28</v>
      </c>
      <c r="U8" s="56" t="s">
        <v>27</v>
      </c>
      <c r="V8" s="57" t="s">
        <v>28</v>
      </c>
      <c r="W8" s="56" t="s">
        <v>27</v>
      </c>
      <c r="X8" s="699"/>
      <c r="Y8" s="705"/>
    </row>
    <row r="9" spans="1:25" s="536" customFormat="1" ht="18" customHeight="1" thickBot="1" thickTop="1">
      <c r="A9" s="526" t="s">
        <v>22</v>
      </c>
      <c r="B9" s="527">
        <f>B10+B24+B38+B51+B64+B69</f>
        <v>27743.713000000007</v>
      </c>
      <c r="C9" s="528">
        <f>C10+C24+C38+C51+C64+C69</f>
        <v>16836.143</v>
      </c>
      <c r="D9" s="529">
        <f>D10+D24+D38+D51+D64+D69</f>
        <v>5924.5599999999995</v>
      </c>
      <c r="E9" s="528">
        <f>E10+E24+E38+E51+E64+E69</f>
        <v>3844.967</v>
      </c>
      <c r="F9" s="529">
        <f aca="true" t="shared" si="0" ref="F9:F23">SUM(B9:E9)</f>
        <v>54349.383</v>
      </c>
      <c r="G9" s="744">
        <f aca="true" t="shared" si="1" ref="G9:G23">F9/$F$9</f>
        <v>1</v>
      </c>
      <c r="H9" s="527">
        <f>H10+H24+H38+H51+H64+H69</f>
        <v>24563.033</v>
      </c>
      <c r="I9" s="528">
        <f>I10+I24+I38+I51+I64+I69</f>
        <v>14469.633</v>
      </c>
      <c r="J9" s="529">
        <f>J10+J24+J38+J51+J64+J69</f>
        <v>11378.895999999999</v>
      </c>
      <c r="K9" s="528">
        <f>K10+K24+K38+K51+K64+K69</f>
        <v>5860.127999999999</v>
      </c>
      <c r="L9" s="529">
        <f aca="true" t="shared" si="2" ref="L9:L23">SUM(H9:K9)</f>
        <v>56271.689999999995</v>
      </c>
      <c r="M9" s="745">
        <f aca="true" t="shared" si="3" ref="M9:M26">IF(ISERROR(F9/L9-1),"         /0",(F9/L9-1))</f>
        <v>-0.03416117411792663</v>
      </c>
      <c r="N9" s="527">
        <f>N10+N24+N38+N51+N64+N69</f>
        <v>81158.04900000001</v>
      </c>
      <c r="O9" s="528">
        <f>O10+O24+O38+O51+O64+O69</f>
        <v>45291.039</v>
      </c>
      <c r="P9" s="529">
        <f>P10+P24+P38+P51+P64+P69</f>
        <v>21753.204</v>
      </c>
      <c r="Q9" s="528">
        <f>Q10+Q24+Q38+Q51+Q64+Q69</f>
        <v>11012.091000000004</v>
      </c>
      <c r="R9" s="529">
        <f aca="true" t="shared" si="4" ref="R9:R23">SUM(N9:Q9)</f>
        <v>159214.38300000003</v>
      </c>
      <c r="S9" s="744">
        <f aca="true" t="shared" si="5" ref="S9:S23">R9/$R$9</f>
        <v>1</v>
      </c>
      <c r="T9" s="527">
        <f>T10+T24+T38+T51+T64+T69</f>
        <v>66730.47800000003</v>
      </c>
      <c r="U9" s="528">
        <f>U10+U24+U38+U51+U64+U69</f>
        <v>37357.945999999996</v>
      </c>
      <c r="V9" s="529">
        <f>V10+V24+V38+V51+V64+V69</f>
        <v>42378.618</v>
      </c>
      <c r="W9" s="528">
        <f>W10+W24+W38+W51+W64+W69</f>
        <v>16136.241000000002</v>
      </c>
      <c r="X9" s="529">
        <f aca="true" t="shared" si="6" ref="X9:X23">SUM(T9:W9)</f>
        <v>162603.28300000002</v>
      </c>
      <c r="Y9" s="746">
        <f>IF(ISERROR(R9/X9-1),"         /0",(R9/X9-1))</f>
        <v>-0.02084152261550587</v>
      </c>
    </row>
    <row r="10" spans="1:25" s="428" customFormat="1" ht="19.5" customHeight="1" thickTop="1">
      <c r="A10" s="430" t="s">
        <v>53</v>
      </c>
      <c r="B10" s="431">
        <f>SUM(B11:B23)</f>
        <v>16994.365000000005</v>
      </c>
      <c r="C10" s="432">
        <f>SUM(C11:C23)</f>
        <v>6979.815999999999</v>
      </c>
      <c r="D10" s="433">
        <f>SUM(D11:D23)</f>
        <v>4518.568</v>
      </c>
      <c r="E10" s="432">
        <f>SUM(E11:E23)</f>
        <v>3405.701</v>
      </c>
      <c r="F10" s="433">
        <f t="shared" si="0"/>
        <v>31898.450000000004</v>
      </c>
      <c r="G10" s="434">
        <f t="shared" si="1"/>
        <v>0.5869146665381648</v>
      </c>
      <c r="H10" s="431">
        <f>SUM(H11:H23)</f>
        <v>14114.632</v>
      </c>
      <c r="I10" s="432">
        <f>SUM(I11:I23)</f>
        <v>5008.192999999999</v>
      </c>
      <c r="J10" s="433">
        <f>SUM(J11:J23)</f>
        <v>8860.731</v>
      </c>
      <c r="K10" s="432">
        <f>SUM(K11:K23)</f>
        <v>4179.136999999999</v>
      </c>
      <c r="L10" s="433">
        <f t="shared" si="2"/>
        <v>32162.692999999996</v>
      </c>
      <c r="M10" s="435">
        <f t="shared" si="3"/>
        <v>-0.008215823221021656</v>
      </c>
      <c r="N10" s="431">
        <f>SUM(N11:N23)</f>
        <v>51760.89599999999</v>
      </c>
      <c r="O10" s="432">
        <f>SUM(O11:O23)</f>
        <v>18695.864</v>
      </c>
      <c r="P10" s="433">
        <f>SUM(P11:P23)</f>
        <v>18929.486</v>
      </c>
      <c r="Q10" s="432">
        <f>SUM(Q11:Q23)</f>
        <v>9605.870000000003</v>
      </c>
      <c r="R10" s="433">
        <f t="shared" si="4"/>
        <v>98992.11600000001</v>
      </c>
      <c r="S10" s="434">
        <f t="shared" si="5"/>
        <v>0.6217536012434253</v>
      </c>
      <c r="T10" s="431">
        <f>SUM(T11:T23)</f>
        <v>38303.51300000001</v>
      </c>
      <c r="U10" s="432">
        <f>SUM(U11:U23)</f>
        <v>13228.417000000003</v>
      </c>
      <c r="V10" s="433">
        <f>SUM(V11:V23)</f>
        <v>36068.729</v>
      </c>
      <c r="W10" s="432">
        <f>SUM(W11:W23)</f>
        <v>11902.352</v>
      </c>
      <c r="X10" s="433">
        <f t="shared" si="6"/>
        <v>99503.01100000001</v>
      </c>
      <c r="Y10" s="436">
        <f aca="true" t="shared" si="7" ref="Y10:Y23">IF(ISERROR(R10/X10-1),"         /0",IF(R10/X10&gt;5,"  *  ",(R10/X10-1)))</f>
        <v>-0.005134467739875803</v>
      </c>
    </row>
    <row r="11" spans="1:25" ht="19.5" customHeight="1">
      <c r="A11" s="368" t="s">
        <v>306</v>
      </c>
      <c r="B11" s="369">
        <v>11330.271</v>
      </c>
      <c r="C11" s="370">
        <v>4867.603999999999</v>
      </c>
      <c r="D11" s="371">
        <v>4130.689</v>
      </c>
      <c r="E11" s="370">
        <v>3200.9010000000003</v>
      </c>
      <c r="F11" s="371">
        <f t="shared" si="0"/>
        <v>23529.465</v>
      </c>
      <c r="G11" s="372">
        <f t="shared" si="1"/>
        <v>0.4329297537747577</v>
      </c>
      <c r="H11" s="369">
        <v>9179.133</v>
      </c>
      <c r="I11" s="370">
        <v>3395.558</v>
      </c>
      <c r="J11" s="371">
        <v>6689.869</v>
      </c>
      <c r="K11" s="370">
        <v>3462.816</v>
      </c>
      <c r="L11" s="371">
        <f t="shared" si="2"/>
        <v>22727.375999999997</v>
      </c>
      <c r="M11" s="373">
        <f t="shared" si="3"/>
        <v>0.035291755634262456</v>
      </c>
      <c r="N11" s="369">
        <v>34979.992000000006</v>
      </c>
      <c r="O11" s="370">
        <v>13253.903999999999</v>
      </c>
      <c r="P11" s="371">
        <v>17486.467</v>
      </c>
      <c r="Q11" s="370">
        <v>9203.383000000002</v>
      </c>
      <c r="R11" s="371">
        <f t="shared" si="4"/>
        <v>74923.74600000001</v>
      </c>
      <c r="S11" s="372">
        <f t="shared" si="5"/>
        <v>0.4705840300872817</v>
      </c>
      <c r="T11" s="369">
        <v>25198.530000000002</v>
      </c>
      <c r="U11" s="370">
        <v>8883.891000000001</v>
      </c>
      <c r="V11" s="371">
        <v>29917.913999999997</v>
      </c>
      <c r="W11" s="370">
        <v>10397.169000000002</v>
      </c>
      <c r="X11" s="371">
        <f t="shared" si="6"/>
        <v>74397.504</v>
      </c>
      <c r="Y11" s="374">
        <f t="shared" si="7"/>
        <v>0.007073382461863398</v>
      </c>
    </row>
    <row r="12" spans="1:25" ht="19.5" customHeight="1">
      <c r="A12" s="375" t="s">
        <v>307</v>
      </c>
      <c r="B12" s="376">
        <v>4414.445</v>
      </c>
      <c r="C12" s="377">
        <v>503.794</v>
      </c>
      <c r="D12" s="378">
        <v>285.784</v>
      </c>
      <c r="E12" s="377">
        <v>37.211</v>
      </c>
      <c r="F12" s="378">
        <f t="shared" si="0"/>
        <v>5241.2339999999995</v>
      </c>
      <c r="G12" s="379">
        <f t="shared" si="1"/>
        <v>0.09643594298025425</v>
      </c>
      <c r="H12" s="376">
        <v>4126.654</v>
      </c>
      <c r="I12" s="377">
        <v>241.23499999999999</v>
      </c>
      <c r="J12" s="378">
        <v>2170.662</v>
      </c>
      <c r="K12" s="377">
        <v>231.97</v>
      </c>
      <c r="L12" s="378">
        <f t="shared" si="2"/>
        <v>6770.521</v>
      </c>
      <c r="M12" s="380">
        <f t="shared" si="3"/>
        <v>-0.2258743455636576</v>
      </c>
      <c r="N12" s="376">
        <v>13299.496999999998</v>
      </c>
      <c r="O12" s="377">
        <v>1236.8380000000002</v>
      </c>
      <c r="P12" s="378">
        <v>905.601</v>
      </c>
      <c r="Q12" s="377">
        <v>52.562</v>
      </c>
      <c r="R12" s="378">
        <f t="shared" si="4"/>
        <v>15494.497999999998</v>
      </c>
      <c r="S12" s="379">
        <f t="shared" si="5"/>
        <v>0.097318456461311</v>
      </c>
      <c r="T12" s="376">
        <v>10725.744</v>
      </c>
      <c r="U12" s="377">
        <v>564.289</v>
      </c>
      <c r="V12" s="378">
        <v>6097.088999999999</v>
      </c>
      <c r="W12" s="377">
        <v>600.688</v>
      </c>
      <c r="X12" s="378">
        <f t="shared" si="6"/>
        <v>17987.809999999998</v>
      </c>
      <c r="Y12" s="381">
        <f t="shared" si="7"/>
        <v>-0.13861120392087756</v>
      </c>
    </row>
    <row r="13" spans="1:25" ht="19.5" customHeight="1">
      <c r="A13" s="375" t="s">
        <v>308</v>
      </c>
      <c r="B13" s="376">
        <v>563.349</v>
      </c>
      <c r="C13" s="377">
        <v>118.645</v>
      </c>
      <c r="D13" s="378">
        <v>0</v>
      </c>
      <c r="E13" s="377">
        <v>1.692</v>
      </c>
      <c r="F13" s="378">
        <f t="shared" si="0"/>
        <v>683.686</v>
      </c>
      <c r="G13" s="379">
        <f t="shared" si="1"/>
        <v>0.01257946203363523</v>
      </c>
      <c r="H13" s="376">
        <v>129.998</v>
      </c>
      <c r="I13" s="377">
        <v>97.802</v>
      </c>
      <c r="J13" s="378">
        <v>0</v>
      </c>
      <c r="K13" s="377">
        <v>125.575</v>
      </c>
      <c r="L13" s="378">
        <f t="shared" si="2"/>
        <v>353.375</v>
      </c>
      <c r="M13" s="380">
        <f>IF(ISERROR(F13/L13-1),"         /0",(F13/L13-1))</f>
        <v>0.9347322249734702</v>
      </c>
      <c r="N13" s="376">
        <v>1437.341</v>
      </c>
      <c r="O13" s="377">
        <v>331.75399999999996</v>
      </c>
      <c r="P13" s="378">
        <v>0</v>
      </c>
      <c r="Q13" s="377">
        <v>4.485</v>
      </c>
      <c r="R13" s="378">
        <f t="shared" si="4"/>
        <v>1773.5799999999997</v>
      </c>
      <c r="S13" s="379">
        <f t="shared" si="5"/>
        <v>0.011139571479544027</v>
      </c>
      <c r="T13" s="376">
        <v>413.79200000000003</v>
      </c>
      <c r="U13" s="377">
        <v>199.333</v>
      </c>
      <c r="V13" s="378">
        <v>0.798</v>
      </c>
      <c r="W13" s="377">
        <v>200.19</v>
      </c>
      <c r="X13" s="378">
        <f t="shared" si="6"/>
        <v>814.113</v>
      </c>
      <c r="Y13" s="381">
        <f t="shared" si="7"/>
        <v>1.178542782144493</v>
      </c>
    </row>
    <row r="14" spans="1:25" ht="19.5" customHeight="1">
      <c r="A14" s="375" t="s">
        <v>310</v>
      </c>
      <c r="B14" s="376">
        <v>29.194</v>
      </c>
      <c r="C14" s="377">
        <v>441.05899999999997</v>
      </c>
      <c r="D14" s="378">
        <v>0</v>
      </c>
      <c r="E14" s="377">
        <v>24.76</v>
      </c>
      <c r="F14" s="378">
        <f>SUM(B14:E14)</f>
        <v>495.013</v>
      </c>
      <c r="G14" s="379">
        <f>F14/$F$9</f>
        <v>0.009107978281924561</v>
      </c>
      <c r="H14" s="376">
        <v>40.396</v>
      </c>
      <c r="I14" s="377">
        <v>409.654</v>
      </c>
      <c r="J14" s="378"/>
      <c r="K14" s="377"/>
      <c r="L14" s="378">
        <f>SUM(H14:K14)</f>
        <v>450.05</v>
      </c>
      <c r="M14" s="380">
        <f>IF(ISERROR(F14/L14-1),"         /0",(F14/L14-1))</f>
        <v>0.09990667703588474</v>
      </c>
      <c r="N14" s="376">
        <v>68.287</v>
      </c>
      <c r="O14" s="377">
        <v>1021.489</v>
      </c>
      <c r="P14" s="378">
        <v>0</v>
      </c>
      <c r="Q14" s="377">
        <v>24.76</v>
      </c>
      <c r="R14" s="378">
        <f>SUM(N14:Q14)</f>
        <v>1114.536</v>
      </c>
      <c r="S14" s="379">
        <f>R14/$R$9</f>
        <v>0.007000221832973469</v>
      </c>
      <c r="T14" s="376">
        <v>83.866</v>
      </c>
      <c r="U14" s="377">
        <v>1108.172</v>
      </c>
      <c r="V14" s="378"/>
      <c r="W14" s="377">
        <v>0</v>
      </c>
      <c r="X14" s="378">
        <f>SUM(T14:W14)</f>
        <v>1192.038</v>
      </c>
      <c r="Y14" s="381">
        <f>IF(ISERROR(R14/X14-1),"         /0",IF(R14/X14&gt;5,"  *  ",(R14/X14-1)))</f>
        <v>-0.06501638370588858</v>
      </c>
    </row>
    <row r="15" spans="1:25" ht="19.5" customHeight="1">
      <c r="A15" s="375" t="s">
        <v>316</v>
      </c>
      <c r="B15" s="376">
        <v>237.2</v>
      </c>
      <c r="C15" s="377">
        <v>219.025</v>
      </c>
      <c r="D15" s="378">
        <v>0</v>
      </c>
      <c r="E15" s="377">
        <v>8.374</v>
      </c>
      <c r="F15" s="378">
        <f>SUM(B15:E15)</f>
        <v>464.59900000000005</v>
      </c>
      <c r="G15" s="379">
        <f>F15/$F$9</f>
        <v>0.00854837671294263</v>
      </c>
      <c r="H15" s="376">
        <v>316.43699999999995</v>
      </c>
      <c r="I15" s="377">
        <v>165.306</v>
      </c>
      <c r="J15" s="378"/>
      <c r="K15" s="377">
        <v>0</v>
      </c>
      <c r="L15" s="378">
        <f>SUM(H15:K15)</f>
        <v>481.74299999999994</v>
      </c>
      <c r="M15" s="380">
        <f>IF(ISERROR(F15/L15-1),"         /0",(F15/L15-1))</f>
        <v>-0.03558743977597989</v>
      </c>
      <c r="N15" s="376">
        <v>800.519</v>
      </c>
      <c r="O15" s="377">
        <v>600.6850000000001</v>
      </c>
      <c r="P15" s="378">
        <v>0</v>
      </c>
      <c r="Q15" s="377">
        <v>35.674</v>
      </c>
      <c r="R15" s="378">
        <f>SUM(N15:Q15)</f>
        <v>1436.8780000000002</v>
      </c>
      <c r="S15" s="379">
        <f>R15/$R$9</f>
        <v>0.009024800228004526</v>
      </c>
      <c r="T15" s="376">
        <v>916.1290000000001</v>
      </c>
      <c r="U15" s="377">
        <v>475.00600000000003</v>
      </c>
      <c r="V15" s="378">
        <v>0</v>
      </c>
      <c r="W15" s="377">
        <v>35.16</v>
      </c>
      <c r="X15" s="378">
        <f>SUM(T15:W15)</f>
        <v>1426.2950000000003</v>
      </c>
      <c r="Y15" s="381">
        <f>IF(ISERROR(R15/X15-1),"         /0",IF(R15/X15&gt;5,"  *  ",(R15/X15-1)))</f>
        <v>0.007419923648333437</v>
      </c>
    </row>
    <row r="16" spans="1:25" ht="19.5" customHeight="1">
      <c r="A16" s="375" t="s">
        <v>455</v>
      </c>
      <c r="B16" s="376">
        <v>0</v>
      </c>
      <c r="C16" s="377">
        <v>449.657</v>
      </c>
      <c r="D16" s="378">
        <v>0</v>
      </c>
      <c r="E16" s="377">
        <v>0</v>
      </c>
      <c r="F16" s="378">
        <f>SUM(B16:E16)</f>
        <v>449.657</v>
      </c>
      <c r="G16" s="379">
        <f>F16/$F$9</f>
        <v>0.008273451788771917</v>
      </c>
      <c r="H16" s="376">
        <v>0</v>
      </c>
      <c r="I16" s="377">
        <v>366.767</v>
      </c>
      <c r="J16" s="378"/>
      <c r="K16" s="377"/>
      <c r="L16" s="378">
        <f>SUM(H16:K16)</f>
        <v>366.767</v>
      </c>
      <c r="M16" s="380">
        <f>IF(ISERROR(F16/L16-1),"         /0",(F16/L16-1))</f>
        <v>0.22600179405453602</v>
      </c>
      <c r="N16" s="376">
        <v>0</v>
      </c>
      <c r="O16" s="377">
        <v>1257.542</v>
      </c>
      <c r="P16" s="378"/>
      <c r="Q16" s="377"/>
      <c r="R16" s="378">
        <f>SUM(N16:Q16)</f>
        <v>1257.542</v>
      </c>
      <c r="S16" s="379">
        <f>R16/$R$9</f>
        <v>0.007898419579341646</v>
      </c>
      <c r="T16" s="376">
        <v>0</v>
      </c>
      <c r="U16" s="377">
        <v>1042.2540000000001</v>
      </c>
      <c r="V16" s="378"/>
      <c r="W16" s="377"/>
      <c r="X16" s="378">
        <f>SUM(T16:W16)</f>
        <v>1042.2540000000001</v>
      </c>
      <c r="Y16" s="381">
        <f>IF(ISERROR(R16/X16-1),"         /0",IF(R16/X16&gt;5,"  *  ",(R16/X16-1)))</f>
        <v>0.2065600132021559</v>
      </c>
    </row>
    <row r="17" spans="1:25" ht="19.5" customHeight="1">
      <c r="A17" s="375" t="s">
        <v>313</v>
      </c>
      <c r="B17" s="376">
        <v>24.073</v>
      </c>
      <c r="C17" s="377">
        <v>197.021</v>
      </c>
      <c r="D17" s="378">
        <v>0</v>
      </c>
      <c r="E17" s="377">
        <v>0</v>
      </c>
      <c r="F17" s="378">
        <f>SUM(B17:E17)</f>
        <v>221.094</v>
      </c>
      <c r="G17" s="379">
        <f>F17/$F$9</f>
        <v>0.004068013062816187</v>
      </c>
      <c r="H17" s="376">
        <v>25.104</v>
      </c>
      <c r="I17" s="377">
        <v>210.206</v>
      </c>
      <c r="J17" s="378"/>
      <c r="K17" s="377"/>
      <c r="L17" s="378">
        <f>SUM(H17:K17)</f>
        <v>235.31</v>
      </c>
      <c r="M17" s="380">
        <f>IF(ISERROR(F17/L17-1),"         /0",(F17/L17-1))</f>
        <v>-0.06041392206026097</v>
      </c>
      <c r="N17" s="376">
        <v>50.233000000000004</v>
      </c>
      <c r="O17" s="377">
        <v>585.005</v>
      </c>
      <c r="P17" s="378">
        <v>0</v>
      </c>
      <c r="Q17" s="377">
        <v>0</v>
      </c>
      <c r="R17" s="378">
        <f>SUM(N17:Q17)</f>
        <v>635.238</v>
      </c>
      <c r="S17" s="379">
        <f>R17/$R$9</f>
        <v>0.003989827979297573</v>
      </c>
      <c r="T17" s="376">
        <v>58.116</v>
      </c>
      <c r="U17" s="377">
        <v>574.749</v>
      </c>
      <c r="V17" s="378"/>
      <c r="W17" s="377">
        <v>56.355</v>
      </c>
      <c r="X17" s="378">
        <f>SUM(T17:W17)</f>
        <v>689.22</v>
      </c>
      <c r="Y17" s="381">
        <f>IF(ISERROR(R17/X17-1),"         /0",IF(R17/X17&gt;5,"  *  ",(R17/X17-1)))</f>
        <v>-0.07832332201619219</v>
      </c>
    </row>
    <row r="18" spans="1:25" ht="19.5" customHeight="1">
      <c r="A18" s="375" t="s">
        <v>320</v>
      </c>
      <c r="B18" s="376">
        <v>77.198</v>
      </c>
      <c r="C18" s="377">
        <v>110.976</v>
      </c>
      <c r="D18" s="378">
        <v>0</v>
      </c>
      <c r="E18" s="377">
        <v>0</v>
      </c>
      <c r="F18" s="378">
        <f>SUM(B18:E18)</f>
        <v>188.17399999999998</v>
      </c>
      <c r="G18" s="379">
        <f>F18/$F$9</f>
        <v>0.003462302414730264</v>
      </c>
      <c r="H18" s="376">
        <v>112.63799999999999</v>
      </c>
      <c r="I18" s="377">
        <v>93.841</v>
      </c>
      <c r="J18" s="378"/>
      <c r="K18" s="377"/>
      <c r="L18" s="378">
        <f>SUM(H18:K18)</f>
        <v>206.47899999999998</v>
      </c>
      <c r="M18" s="380">
        <f>IF(ISERROR(F18/L18-1),"         /0",(F18/L18-1))</f>
        <v>-0.08865308336441002</v>
      </c>
      <c r="N18" s="376">
        <v>313.733</v>
      </c>
      <c r="O18" s="377">
        <v>261.68100000000004</v>
      </c>
      <c r="P18" s="378"/>
      <c r="Q18" s="377"/>
      <c r="R18" s="378">
        <f>SUM(N18:Q18)</f>
        <v>575.414</v>
      </c>
      <c r="S18" s="379">
        <f>R18/$R$9</f>
        <v>0.0036140830316818795</v>
      </c>
      <c r="T18" s="376">
        <v>298.5930000000001</v>
      </c>
      <c r="U18" s="377">
        <v>296.79699999999997</v>
      </c>
      <c r="V18" s="378"/>
      <c r="W18" s="377"/>
      <c r="X18" s="378">
        <f>SUM(T18:W18)</f>
        <v>595.3900000000001</v>
      </c>
      <c r="Y18" s="381">
        <f>IF(ISERROR(R18/X18-1),"         /0",IF(R18/X18&gt;5,"  *  ",(R18/X18-1)))</f>
        <v>-0.03355111775474917</v>
      </c>
    </row>
    <row r="19" spans="1:25" ht="19.5" customHeight="1">
      <c r="A19" s="375" t="s">
        <v>323</v>
      </c>
      <c r="B19" s="376">
        <v>51.775</v>
      </c>
      <c r="C19" s="377">
        <v>12.908</v>
      </c>
      <c r="D19" s="378">
        <v>0</v>
      </c>
      <c r="E19" s="377">
        <v>48.805</v>
      </c>
      <c r="F19" s="378">
        <f>SUM(B19:E19)</f>
        <v>113.488</v>
      </c>
      <c r="G19" s="379">
        <f>F19/$F$9</f>
        <v>0.002088119381226462</v>
      </c>
      <c r="H19" s="376">
        <v>47.661</v>
      </c>
      <c r="I19" s="377">
        <v>10.901</v>
      </c>
      <c r="J19" s="378"/>
      <c r="K19" s="377">
        <v>170.976</v>
      </c>
      <c r="L19" s="378">
        <f>SUM(H19:K19)</f>
        <v>229.538</v>
      </c>
      <c r="M19" s="380">
        <f>IF(ISERROR(F19/L19-1),"         /0",(F19/L19-1))</f>
        <v>-0.5055807752964652</v>
      </c>
      <c r="N19" s="376">
        <v>129.441</v>
      </c>
      <c r="O19" s="377">
        <v>25.555999999999997</v>
      </c>
      <c r="P19" s="378"/>
      <c r="Q19" s="377">
        <v>185.339</v>
      </c>
      <c r="R19" s="378">
        <f>SUM(N19:Q19)</f>
        <v>340.336</v>
      </c>
      <c r="S19" s="379">
        <f>R19/$R$9</f>
        <v>0.0021375958226085637</v>
      </c>
      <c r="T19" s="376">
        <v>144.314</v>
      </c>
      <c r="U19" s="377">
        <v>22.916</v>
      </c>
      <c r="V19" s="378"/>
      <c r="W19" s="377">
        <v>366.706</v>
      </c>
      <c r="X19" s="378">
        <f>SUM(T19:W19)</f>
        <v>533.936</v>
      </c>
      <c r="Y19" s="381">
        <f>IF(ISERROR(R19/X19-1),"         /0",IF(R19/X19&gt;5,"  *  ",(R19/X19-1)))</f>
        <v>-0.3625902729915196</v>
      </c>
    </row>
    <row r="20" spans="1:25" ht="19.5" customHeight="1">
      <c r="A20" s="375" t="s">
        <v>456</v>
      </c>
      <c r="B20" s="376">
        <v>0</v>
      </c>
      <c r="C20" s="377">
        <v>0</v>
      </c>
      <c r="D20" s="378">
        <v>0</v>
      </c>
      <c r="E20" s="377">
        <v>83.945</v>
      </c>
      <c r="F20" s="378">
        <f>SUM(B20:E20)</f>
        <v>83.945</v>
      </c>
      <c r="G20" s="379">
        <f>F20/$F$9</f>
        <v>0.0015445437531461947</v>
      </c>
      <c r="H20" s="376"/>
      <c r="I20" s="377"/>
      <c r="J20" s="378"/>
      <c r="K20" s="377"/>
      <c r="L20" s="378">
        <f>SUM(H20:K20)</f>
        <v>0</v>
      </c>
      <c r="M20" s="380" t="str">
        <f>IF(ISERROR(F20/L20-1),"         /0",(F20/L20-1))</f>
        <v>         /0</v>
      </c>
      <c r="N20" s="376"/>
      <c r="O20" s="377"/>
      <c r="P20" s="378"/>
      <c r="Q20" s="377">
        <v>99.31299999999999</v>
      </c>
      <c r="R20" s="378">
        <f>SUM(N20:Q20)</f>
        <v>99.31299999999999</v>
      </c>
      <c r="S20" s="379">
        <f>R20/$R$9</f>
        <v>0.0006237690221743343</v>
      </c>
      <c r="T20" s="376"/>
      <c r="U20" s="377"/>
      <c r="V20" s="378"/>
      <c r="W20" s="377"/>
      <c r="X20" s="378">
        <f>SUM(T20:W20)</f>
        <v>0</v>
      </c>
      <c r="Y20" s="381" t="str">
        <f>IF(ISERROR(R20/X20-1),"         /0",IF(R20/X20&gt;5,"  *  ",(R20/X20-1)))</f>
        <v>         /0</v>
      </c>
    </row>
    <row r="21" spans="1:25" ht="19.5" customHeight="1">
      <c r="A21" s="375" t="s">
        <v>328</v>
      </c>
      <c r="B21" s="376">
        <v>47.059999999999995</v>
      </c>
      <c r="C21" s="377">
        <v>34.552</v>
      </c>
      <c r="D21" s="378">
        <v>0</v>
      </c>
      <c r="E21" s="377">
        <v>0</v>
      </c>
      <c r="F21" s="378">
        <f t="shared" si="0"/>
        <v>81.612</v>
      </c>
      <c r="G21" s="379">
        <f t="shared" si="1"/>
        <v>0.0015016177828550508</v>
      </c>
      <c r="H21" s="376">
        <v>41.08</v>
      </c>
      <c r="I21" s="377">
        <v>0.851</v>
      </c>
      <c r="J21" s="378"/>
      <c r="K21" s="377">
        <v>0</v>
      </c>
      <c r="L21" s="378">
        <f t="shared" si="2"/>
        <v>41.931</v>
      </c>
      <c r="M21" s="380">
        <f t="shared" si="3"/>
        <v>0.9463404163983689</v>
      </c>
      <c r="N21" s="376">
        <v>185.64600000000002</v>
      </c>
      <c r="O21" s="377">
        <v>50.623999999999995</v>
      </c>
      <c r="P21" s="378">
        <v>42.347</v>
      </c>
      <c r="Q21" s="377">
        <v>0</v>
      </c>
      <c r="R21" s="378">
        <f t="shared" si="4"/>
        <v>278.617</v>
      </c>
      <c r="S21" s="379">
        <f t="shared" si="5"/>
        <v>0.0017499486839703418</v>
      </c>
      <c r="T21" s="376">
        <v>163.832</v>
      </c>
      <c r="U21" s="377">
        <v>27.572</v>
      </c>
      <c r="V21" s="378"/>
      <c r="W21" s="377">
        <v>30.094</v>
      </c>
      <c r="X21" s="378">
        <f t="shared" si="6"/>
        <v>221.498</v>
      </c>
      <c r="Y21" s="381">
        <f t="shared" si="7"/>
        <v>0.257875917615509</v>
      </c>
    </row>
    <row r="22" spans="1:25" ht="19.5" customHeight="1">
      <c r="A22" s="375" t="s">
        <v>312</v>
      </c>
      <c r="B22" s="376">
        <v>54.098</v>
      </c>
      <c r="C22" s="377">
        <v>5.253</v>
      </c>
      <c r="D22" s="378">
        <v>0</v>
      </c>
      <c r="E22" s="377">
        <v>0</v>
      </c>
      <c r="F22" s="378">
        <f t="shared" si="0"/>
        <v>59.351</v>
      </c>
      <c r="G22" s="379">
        <f t="shared" si="1"/>
        <v>0.0010920271164807887</v>
      </c>
      <c r="H22" s="376">
        <v>15.38</v>
      </c>
      <c r="I22" s="377">
        <v>8.03</v>
      </c>
      <c r="J22" s="378"/>
      <c r="K22" s="377">
        <v>187.65</v>
      </c>
      <c r="L22" s="378">
        <f t="shared" si="2"/>
        <v>211.06</v>
      </c>
      <c r="M22" s="380">
        <f t="shared" si="3"/>
        <v>-0.7187956031460248</v>
      </c>
      <c r="N22" s="376">
        <v>82.45</v>
      </c>
      <c r="O22" s="377">
        <v>15.331</v>
      </c>
      <c r="P22" s="378"/>
      <c r="Q22" s="377"/>
      <c r="R22" s="378">
        <f t="shared" si="4"/>
        <v>97.781</v>
      </c>
      <c r="S22" s="379">
        <f t="shared" si="5"/>
        <v>0.0006141467759228762</v>
      </c>
      <c r="T22" s="376">
        <v>48.038000000000004</v>
      </c>
      <c r="U22" s="377">
        <v>17.141</v>
      </c>
      <c r="V22" s="378"/>
      <c r="W22" s="377">
        <v>187.65</v>
      </c>
      <c r="X22" s="378">
        <f t="shared" si="6"/>
        <v>252.829</v>
      </c>
      <c r="Y22" s="381">
        <f t="shared" si="7"/>
        <v>-0.6132524354405546</v>
      </c>
    </row>
    <row r="23" spans="1:25" ht="19.5" customHeight="1" thickBot="1">
      <c r="A23" s="375" t="s">
        <v>288</v>
      </c>
      <c r="B23" s="376">
        <v>165.702</v>
      </c>
      <c r="C23" s="377">
        <v>19.322</v>
      </c>
      <c r="D23" s="378">
        <v>102.095</v>
      </c>
      <c r="E23" s="377">
        <v>0.013</v>
      </c>
      <c r="F23" s="378">
        <f t="shared" si="0"/>
        <v>287.132</v>
      </c>
      <c r="G23" s="379">
        <f t="shared" si="1"/>
        <v>0.005283077454623542</v>
      </c>
      <c r="H23" s="376">
        <v>80.15100000000001</v>
      </c>
      <c r="I23" s="377">
        <v>8.042</v>
      </c>
      <c r="J23" s="378">
        <v>0.2</v>
      </c>
      <c r="K23" s="377">
        <v>0.15</v>
      </c>
      <c r="L23" s="378">
        <f t="shared" si="2"/>
        <v>88.54300000000002</v>
      </c>
      <c r="M23" s="380">
        <f t="shared" si="3"/>
        <v>2.24285375467287</v>
      </c>
      <c r="N23" s="376">
        <v>413.75699999999995</v>
      </c>
      <c r="O23" s="377">
        <v>55.455</v>
      </c>
      <c r="P23" s="378">
        <v>495.0709999999999</v>
      </c>
      <c r="Q23" s="377">
        <v>0.35400000000000004</v>
      </c>
      <c r="R23" s="378">
        <f t="shared" si="4"/>
        <v>964.637</v>
      </c>
      <c r="S23" s="379">
        <f t="shared" si="5"/>
        <v>0.0060587302593133165</v>
      </c>
      <c r="T23" s="376">
        <v>252.559</v>
      </c>
      <c r="U23" s="377">
        <v>16.297</v>
      </c>
      <c r="V23" s="378">
        <v>52.928</v>
      </c>
      <c r="W23" s="377">
        <v>28.339999999999996</v>
      </c>
      <c r="X23" s="378">
        <f t="shared" si="6"/>
        <v>350.12399999999997</v>
      </c>
      <c r="Y23" s="381">
        <f t="shared" si="7"/>
        <v>1.7551296112234525</v>
      </c>
    </row>
    <row r="24" spans="1:25" s="428" customFormat="1" ht="19.5" customHeight="1">
      <c r="A24" s="421" t="s">
        <v>52</v>
      </c>
      <c r="B24" s="422">
        <f>SUM(B25:B37)</f>
        <v>3460.1859999999997</v>
      </c>
      <c r="C24" s="423">
        <f>SUM(C25:C37)</f>
        <v>5074.220000000001</v>
      </c>
      <c r="D24" s="424">
        <f>SUM(D25:D37)</f>
        <v>570.514</v>
      </c>
      <c r="E24" s="423">
        <f>SUM(E25:E37)</f>
        <v>281.385</v>
      </c>
      <c r="F24" s="424">
        <f aca="true" t="shared" si="8" ref="F24:F69">SUM(B24:E24)</f>
        <v>9386.305</v>
      </c>
      <c r="G24" s="425">
        <f aca="true" t="shared" si="9" ref="G24:G69">F24/$F$9</f>
        <v>0.17270306454076947</v>
      </c>
      <c r="H24" s="422">
        <f>SUM(H25:H37)</f>
        <v>4127.874000000001</v>
      </c>
      <c r="I24" s="423">
        <f>SUM(I25:I37)</f>
        <v>4587.128</v>
      </c>
      <c r="J24" s="424">
        <f>SUM(J25:J37)</f>
        <v>678.319</v>
      </c>
      <c r="K24" s="423">
        <f>SUM(K25:K37)</f>
        <v>427.66400000000004</v>
      </c>
      <c r="L24" s="424">
        <f aca="true" t="shared" si="10" ref="L24:L69">SUM(H24:K24)</f>
        <v>9820.985</v>
      </c>
      <c r="M24" s="426">
        <f t="shared" si="3"/>
        <v>-0.04426032623000653</v>
      </c>
      <c r="N24" s="422">
        <f>SUM(N25:N37)</f>
        <v>9503.559</v>
      </c>
      <c r="O24" s="423">
        <f>SUM(O25:O37)</f>
        <v>13877.976999999999</v>
      </c>
      <c r="P24" s="424">
        <f>SUM(P25:P37)</f>
        <v>1345.8239999999998</v>
      </c>
      <c r="Q24" s="423">
        <f>SUM(Q25:Q37)</f>
        <v>970.843</v>
      </c>
      <c r="R24" s="424">
        <f aca="true" t="shared" si="11" ref="R24:R69">SUM(N24:Q24)</f>
        <v>25698.203</v>
      </c>
      <c r="S24" s="425">
        <f aca="true" t="shared" si="12" ref="S24:S69">R24/$R$9</f>
        <v>0.16140629078718344</v>
      </c>
      <c r="T24" s="422">
        <f>SUM(T25:T37)</f>
        <v>10922.932</v>
      </c>
      <c r="U24" s="423">
        <f>SUM(U25:U37)</f>
        <v>11772.019</v>
      </c>
      <c r="V24" s="424">
        <f>SUM(V25:V37)</f>
        <v>1808.2209999999998</v>
      </c>
      <c r="W24" s="423">
        <f>SUM(W25:W37)</f>
        <v>978.3900000000001</v>
      </c>
      <c r="X24" s="424">
        <f aca="true" t="shared" si="13" ref="X24:X69">SUM(T24:W24)</f>
        <v>25481.562</v>
      </c>
      <c r="Y24" s="427">
        <f aca="true" t="shared" si="14" ref="Y24:Y69">IF(ISERROR(R24/X24-1),"         /0",IF(R24/X24&gt;5,"  *  ",(R24/X24-1)))</f>
        <v>0.008501872844372649</v>
      </c>
    </row>
    <row r="25" spans="1:25" ht="19.5" customHeight="1">
      <c r="A25" s="368" t="s">
        <v>345</v>
      </c>
      <c r="B25" s="369">
        <v>475.212</v>
      </c>
      <c r="C25" s="370">
        <v>1263.9589999999998</v>
      </c>
      <c r="D25" s="371">
        <v>143.838</v>
      </c>
      <c r="E25" s="370">
        <v>108.378</v>
      </c>
      <c r="F25" s="371">
        <f t="shared" si="8"/>
        <v>1991.3869999999997</v>
      </c>
      <c r="G25" s="372">
        <f t="shared" si="9"/>
        <v>0.036640471153094774</v>
      </c>
      <c r="H25" s="369">
        <v>496.371</v>
      </c>
      <c r="I25" s="370">
        <v>901.03</v>
      </c>
      <c r="J25" s="371">
        <v>102.31</v>
      </c>
      <c r="K25" s="370"/>
      <c r="L25" s="371">
        <f t="shared" si="10"/>
        <v>1499.7109999999998</v>
      </c>
      <c r="M25" s="373">
        <f t="shared" si="3"/>
        <v>0.32784716522049906</v>
      </c>
      <c r="N25" s="369">
        <v>1174.119</v>
      </c>
      <c r="O25" s="370">
        <v>3266.13</v>
      </c>
      <c r="P25" s="371">
        <v>396.089</v>
      </c>
      <c r="Q25" s="370">
        <v>625.882</v>
      </c>
      <c r="R25" s="371">
        <f t="shared" si="11"/>
        <v>5462.219999999999</v>
      </c>
      <c r="S25" s="372">
        <f t="shared" si="12"/>
        <v>0.03430732762378634</v>
      </c>
      <c r="T25" s="389">
        <v>1335.5600000000002</v>
      </c>
      <c r="U25" s="370">
        <v>2448.308</v>
      </c>
      <c r="V25" s="371">
        <v>351.55999999999995</v>
      </c>
      <c r="W25" s="370">
        <v>0.1</v>
      </c>
      <c r="X25" s="371">
        <f t="shared" si="13"/>
        <v>4135.528</v>
      </c>
      <c r="Y25" s="374">
        <f t="shared" si="14"/>
        <v>0.3208035346393494</v>
      </c>
    </row>
    <row r="26" spans="1:25" ht="19.5" customHeight="1">
      <c r="A26" s="375" t="s">
        <v>346</v>
      </c>
      <c r="B26" s="376">
        <v>630.0160000000001</v>
      </c>
      <c r="C26" s="377">
        <v>1102.038</v>
      </c>
      <c r="D26" s="378">
        <v>12.344</v>
      </c>
      <c r="E26" s="377">
        <v>0</v>
      </c>
      <c r="F26" s="378">
        <f t="shared" si="8"/>
        <v>1744.3980000000001</v>
      </c>
      <c r="G26" s="379">
        <f t="shared" si="9"/>
        <v>0.03209600373936168</v>
      </c>
      <c r="H26" s="376">
        <v>774.9430000000001</v>
      </c>
      <c r="I26" s="377">
        <v>674.61</v>
      </c>
      <c r="J26" s="378">
        <v>196.363</v>
      </c>
      <c r="K26" s="377">
        <v>197.449</v>
      </c>
      <c r="L26" s="378">
        <f t="shared" si="10"/>
        <v>1843.3650000000002</v>
      </c>
      <c r="M26" s="380">
        <f t="shared" si="3"/>
        <v>-0.05368822777908888</v>
      </c>
      <c r="N26" s="376">
        <v>1694.652</v>
      </c>
      <c r="O26" s="377">
        <v>3149.4249999999993</v>
      </c>
      <c r="P26" s="378">
        <v>12.344</v>
      </c>
      <c r="Q26" s="377">
        <v>81.075</v>
      </c>
      <c r="R26" s="378">
        <f t="shared" si="11"/>
        <v>4937.495999999999</v>
      </c>
      <c r="S26" s="379">
        <f t="shared" si="12"/>
        <v>0.03101162035090761</v>
      </c>
      <c r="T26" s="390">
        <v>2014.252</v>
      </c>
      <c r="U26" s="377">
        <v>2389.5919999999996</v>
      </c>
      <c r="V26" s="378">
        <v>534.3979999999999</v>
      </c>
      <c r="W26" s="377">
        <v>197.449</v>
      </c>
      <c r="X26" s="378">
        <f t="shared" si="13"/>
        <v>5135.690999999999</v>
      </c>
      <c r="Y26" s="381">
        <f t="shared" si="14"/>
        <v>-0.03859169097206194</v>
      </c>
    </row>
    <row r="27" spans="1:25" ht="19.5" customHeight="1">
      <c r="A27" s="375" t="s">
        <v>344</v>
      </c>
      <c r="B27" s="376">
        <v>827.1489999999999</v>
      </c>
      <c r="C27" s="377">
        <v>426.504</v>
      </c>
      <c r="D27" s="378">
        <v>253.14600000000002</v>
      </c>
      <c r="E27" s="377">
        <v>0.366</v>
      </c>
      <c r="F27" s="378">
        <f t="shared" si="8"/>
        <v>1507.1649999999997</v>
      </c>
      <c r="G27" s="379">
        <f t="shared" si="9"/>
        <v>0.027731041583305548</v>
      </c>
      <c r="H27" s="376">
        <v>726.674</v>
      </c>
      <c r="I27" s="377">
        <v>823.587</v>
      </c>
      <c r="J27" s="378">
        <v>303.599</v>
      </c>
      <c r="K27" s="377"/>
      <c r="L27" s="378">
        <f t="shared" si="10"/>
        <v>1853.86</v>
      </c>
      <c r="M27" s="380" t="s">
        <v>43</v>
      </c>
      <c r="N27" s="376">
        <v>2108.96</v>
      </c>
      <c r="O27" s="377">
        <v>1501.8160000000003</v>
      </c>
      <c r="P27" s="378">
        <v>507.28999999999996</v>
      </c>
      <c r="Q27" s="377">
        <v>13.931</v>
      </c>
      <c r="R27" s="378">
        <f t="shared" si="11"/>
        <v>4131.997</v>
      </c>
      <c r="S27" s="379">
        <f t="shared" si="12"/>
        <v>0.025952410342223915</v>
      </c>
      <c r="T27" s="390">
        <v>1887.3960000000002</v>
      </c>
      <c r="U27" s="377">
        <v>1747.8370000000002</v>
      </c>
      <c r="V27" s="378">
        <v>720.793</v>
      </c>
      <c r="W27" s="377">
        <v>73.387</v>
      </c>
      <c r="X27" s="378">
        <f t="shared" si="13"/>
        <v>4429.413</v>
      </c>
      <c r="Y27" s="381">
        <f t="shared" si="14"/>
        <v>-0.06714569176547758</v>
      </c>
    </row>
    <row r="28" spans="1:25" ht="19.5" customHeight="1">
      <c r="A28" s="375" t="s">
        <v>348</v>
      </c>
      <c r="B28" s="376">
        <v>462.476</v>
      </c>
      <c r="C28" s="377">
        <v>399.427</v>
      </c>
      <c r="D28" s="378">
        <v>0</v>
      </c>
      <c r="E28" s="377">
        <v>17.53</v>
      </c>
      <c r="F28" s="378">
        <f t="shared" si="8"/>
        <v>879.433</v>
      </c>
      <c r="G28" s="379">
        <f t="shared" si="9"/>
        <v>0.016181103656687325</v>
      </c>
      <c r="H28" s="376">
        <v>389.942</v>
      </c>
      <c r="I28" s="377">
        <v>434.69399999999996</v>
      </c>
      <c r="J28" s="378"/>
      <c r="K28" s="377">
        <v>4</v>
      </c>
      <c r="L28" s="378">
        <f t="shared" si="10"/>
        <v>828.636</v>
      </c>
      <c r="M28" s="380">
        <f aca="true" t="shared" si="15" ref="M28:M48">IF(ISERROR(F28/L28-1),"         /0",(F28/L28-1))</f>
        <v>0.06130194681380008</v>
      </c>
      <c r="N28" s="376">
        <v>1027.1860000000001</v>
      </c>
      <c r="O28" s="377">
        <v>819.751</v>
      </c>
      <c r="P28" s="378">
        <v>0</v>
      </c>
      <c r="Q28" s="377">
        <v>20.972</v>
      </c>
      <c r="R28" s="378">
        <f t="shared" si="11"/>
        <v>1867.909</v>
      </c>
      <c r="S28" s="379">
        <f t="shared" si="12"/>
        <v>0.011732036797203176</v>
      </c>
      <c r="T28" s="390">
        <v>1272.5009999999997</v>
      </c>
      <c r="U28" s="377">
        <v>1041.33</v>
      </c>
      <c r="V28" s="378">
        <v>0</v>
      </c>
      <c r="W28" s="377">
        <v>6.573</v>
      </c>
      <c r="X28" s="378">
        <f t="shared" si="13"/>
        <v>2320.4039999999995</v>
      </c>
      <c r="Y28" s="381">
        <f t="shared" si="14"/>
        <v>-0.1950069901620578</v>
      </c>
    </row>
    <row r="29" spans="1:25" ht="19.5" customHeight="1">
      <c r="A29" s="375" t="s">
        <v>457</v>
      </c>
      <c r="B29" s="376">
        <v>0</v>
      </c>
      <c r="C29" s="377">
        <v>744.8530000000001</v>
      </c>
      <c r="D29" s="378">
        <v>0</v>
      </c>
      <c r="E29" s="377">
        <v>34.501</v>
      </c>
      <c r="F29" s="378">
        <f t="shared" si="8"/>
        <v>779.354</v>
      </c>
      <c r="G29" s="379">
        <f t="shared" si="9"/>
        <v>0.014339702807665729</v>
      </c>
      <c r="H29" s="376"/>
      <c r="I29" s="377">
        <v>505.68800000000005</v>
      </c>
      <c r="J29" s="378">
        <v>76.047</v>
      </c>
      <c r="K29" s="377">
        <v>136.145</v>
      </c>
      <c r="L29" s="378">
        <f t="shared" si="10"/>
        <v>717.88</v>
      </c>
      <c r="M29" s="380">
        <f t="shared" si="15"/>
        <v>0.08563269627235748</v>
      </c>
      <c r="N29" s="376"/>
      <c r="O29" s="377">
        <v>1668.754</v>
      </c>
      <c r="P29" s="378"/>
      <c r="Q29" s="377">
        <v>37.233999999999995</v>
      </c>
      <c r="R29" s="378">
        <f t="shared" si="11"/>
        <v>1705.9879999999998</v>
      </c>
      <c r="S29" s="379">
        <f t="shared" si="12"/>
        <v>0.010715036969995352</v>
      </c>
      <c r="T29" s="390"/>
      <c r="U29" s="377">
        <v>948.6780000000001</v>
      </c>
      <c r="V29" s="378">
        <v>76.047</v>
      </c>
      <c r="W29" s="377">
        <v>450.23</v>
      </c>
      <c r="X29" s="378">
        <f t="shared" si="13"/>
        <v>1474.9550000000002</v>
      </c>
      <c r="Y29" s="381">
        <f t="shared" si="14"/>
        <v>0.15663732113861073</v>
      </c>
    </row>
    <row r="30" spans="1:25" ht="19.5" customHeight="1">
      <c r="A30" s="375" t="s">
        <v>349</v>
      </c>
      <c r="B30" s="376">
        <v>289.211</v>
      </c>
      <c r="C30" s="377">
        <v>248.587</v>
      </c>
      <c r="D30" s="378">
        <v>0</v>
      </c>
      <c r="E30" s="377">
        <v>0</v>
      </c>
      <c r="F30" s="378">
        <f>SUM(B30:E30)</f>
        <v>537.798</v>
      </c>
      <c r="G30" s="379">
        <f>F30/$F$9</f>
        <v>0.009895199730234288</v>
      </c>
      <c r="H30" s="376">
        <v>741.917</v>
      </c>
      <c r="I30" s="377">
        <v>546.72</v>
      </c>
      <c r="J30" s="378">
        <v>0</v>
      </c>
      <c r="K30" s="377">
        <v>0</v>
      </c>
      <c r="L30" s="378">
        <f>SUM(H30:K30)</f>
        <v>1288.6370000000002</v>
      </c>
      <c r="M30" s="380">
        <f>IF(ISERROR(F30/L30-1),"         /0",(F30/L30-1))</f>
        <v>-0.5826613701143146</v>
      </c>
      <c r="N30" s="376">
        <v>1212.2259999999999</v>
      </c>
      <c r="O30" s="377">
        <v>957.903</v>
      </c>
      <c r="P30" s="378">
        <v>0</v>
      </c>
      <c r="Q30" s="377">
        <v>0</v>
      </c>
      <c r="R30" s="378">
        <f>SUM(N30:Q30)</f>
        <v>2170.129</v>
      </c>
      <c r="S30" s="379">
        <f>R30/$R$9</f>
        <v>0.01363023213800979</v>
      </c>
      <c r="T30" s="390">
        <v>1768.1459999999997</v>
      </c>
      <c r="U30" s="377">
        <v>1231.0349999999999</v>
      </c>
      <c r="V30" s="378">
        <v>0</v>
      </c>
      <c r="W30" s="377">
        <v>0</v>
      </c>
      <c r="X30" s="378">
        <f>SUM(T30:W30)</f>
        <v>2999.1809999999996</v>
      </c>
      <c r="Y30" s="381">
        <f>IF(ISERROR(R30/X30-1),"         /0",IF(R30/X30&gt;5,"  *  ",(R30/X30-1)))</f>
        <v>-0.2764261310004297</v>
      </c>
    </row>
    <row r="31" spans="1:25" ht="19.5" customHeight="1">
      <c r="A31" s="375" t="s">
        <v>363</v>
      </c>
      <c r="B31" s="376">
        <v>415.145</v>
      </c>
      <c r="C31" s="377">
        <v>0</v>
      </c>
      <c r="D31" s="378">
        <v>49.022</v>
      </c>
      <c r="E31" s="377">
        <v>33.634</v>
      </c>
      <c r="F31" s="378">
        <f t="shared" si="8"/>
        <v>497.801</v>
      </c>
      <c r="G31" s="379">
        <f t="shared" si="9"/>
        <v>0.009159276012388218</v>
      </c>
      <c r="H31" s="376">
        <v>425.71</v>
      </c>
      <c r="I31" s="377">
        <v>1.171</v>
      </c>
      <c r="J31" s="378"/>
      <c r="K31" s="377">
        <v>34.531</v>
      </c>
      <c r="L31" s="378">
        <f t="shared" si="10"/>
        <v>461.412</v>
      </c>
      <c r="M31" s="380">
        <f t="shared" si="15"/>
        <v>0.0788644421904936</v>
      </c>
      <c r="N31" s="376">
        <v>1073.869</v>
      </c>
      <c r="O31" s="377">
        <v>0</v>
      </c>
      <c r="P31" s="378">
        <v>96.88</v>
      </c>
      <c r="Q31" s="377">
        <v>35.528</v>
      </c>
      <c r="R31" s="378">
        <f t="shared" si="11"/>
        <v>1206.2769999999998</v>
      </c>
      <c r="S31" s="379">
        <f t="shared" si="12"/>
        <v>0.007576432337774406</v>
      </c>
      <c r="T31" s="390">
        <v>1088.828</v>
      </c>
      <c r="U31" s="377">
        <v>3.74</v>
      </c>
      <c r="V31" s="378">
        <v>0</v>
      </c>
      <c r="W31" s="377">
        <v>38.684</v>
      </c>
      <c r="X31" s="378">
        <f t="shared" si="13"/>
        <v>1131.252</v>
      </c>
      <c r="Y31" s="381">
        <f t="shared" si="14"/>
        <v>0.06632032473754723</v>
      </c>
    </row>
    <row r="32" spans="1:25" ht="19.5" customHeight="1">
      <c r="A32" s="375" t="s">
        <v>458</v>
      </c>
      <c r="B32" s="376">
        <v>1.104</v>
      </c>
      <c r="C32" s="377">
        <v>268.581</v>
      </c>
      <c r="D32" s="378">
        <v>0</v>
      </c>
      <c r="E32" s="377">
        <v>0</v>
      </c>
      <c r="F32" s="378">
        <f>SUM(B32:E32)</f>
        <v>269.685</v>
      </c>
      <c r="G32" s="379">
        <f>F32/$F$9</f>
        <v>0.004962061850821747</v>
      </c>
      <c r="H32" s="376">
        <v>0.012</v>
      </c>
      <c r="I32" s="377">
        <v>171.475</v>
      </c>
      <c r="J32" s="378"/>
      <c r="K32" s="377"/>
      <c r="L32" s="378">
        <f>SUM(H32:K32)</f>
        <v>171.487</v>
      </c>
      <c r="M32" s="380">
        <f>IF(ISERROR(F32/L32-1),"         /0",(F32/L32-1))</f>
        <v>0.5726264964691201</v>
      </c>
      <c r="N32" s="376">
        <v>19.092</v>
      </c>
      <c r="O32" s="377">
        <v>591.365</v>
      </c>
      <c r="P32" s="378"/>
      <c r="Q32" s="377"/>
      <c r="R32" s="378">
        <f>SUM(N32:Q32)</f>
        <v>610.457</v>
      </c>
      <c r="S32" s="379">
        <f>R32/$R$9</f>
        <v>0.003834182493424604</v>
      </c>
      <c r="T32" s="390">
        <v>9.761000000000001</v>
      </c>
      <c r="U32" s="377">
        <v>487.274</v>
      </c>
      <c r="V32" s="378"/>
      <c r="W32" s="377">
        <v>0</v>
      </c>
      <c r="X32" s="378">
        <f>SUM(T32:W32)</f>
        <v>497.035</v>
      </c>
      <c r="Y32" s="381">
        <f>IF(ISERROR(R32/X32-1),"         /0",IF(R32/X32&gt;5,"  *  ",(R32/X32-1)))</f>
        <v>0.22819720945205058</v>
      </c>
    </row>
    <row r="33" spans="1:25" ht="19.5" customHeight="1">
      <c r="A33" s="375" t="s">
        <v>347</v>
      </c>
      <c r="B33" s="376">
        <v>20.053</v>
      </c>
      <c r="C33" s="377">
        <v>147.119</v>
      </c>
      <c r="D33" s="378">
        <v>3.833</v>
      </c>
      <c r="E33" s="377">
        <v>65.056</v>
      </c>
      <c r="F33" s="378">
        <f>SUM(B33:E33)</f>
        <v>236.06099999999998</v>
      </c>
      <c r="G33" s="379">
        <f>F33/$F$9</f>
        <v>0.004343397973809564</v>
      </c>
      <c r="H33" s="376">
        <v>35.882999999999996</v>
      </c>
      <c r="I33" s="377">
        <v>96.604</v>
      </c>
      <c r="J33" s="378">
        <v>0</v>
      </c>
      <c r="K33" s="377">
        <v>0</v>
      </c>
      <c r="L33" s="378">
        <f>SUM(H33:K33)</f>
        <v>132.487</v>
      </c>
      <c r="M33" s="380">
        <f>IF(ISERROR(F33/L33-1),"         /0",(F33/L33-1))</f>
        <v>0.7817672677319283</v>
      </c>
      <c r="N33" s="376">
        <v>79.982</v>
      </c>
      <c r="O33" s="377">
        <v>447.633</v>
      </c>
      <c r="P33" s="378">
        <v>15.879999999999999</v>
      </c>
      <c r="Q33" s="377">
        <v>68.819</v>
      </c>
      <c r="R33" s="378">
        <f>SUM(N33:Q33)</f>
        <v>612.314</v>
      </c>
      <c r="S33" s="379">
        <f>R33/$R$9</f>
        <v>0.0038458460125427225</v>
      </c>
      <c r="T33" s="390">
        <v>96.55699999999999</v>
      </c>
      <c r="U33" s="377">
        <v>283.625</v>
      </c>
      <c r="V33" s="378">
        <v>2.036</v>
      </c>
      <c r="W33" s="377">
        <v>2.758</v>
      </c>
      <c r="X33" s="378">
        <f>SUM(T33:W33)</f>
        <v>384.976</v>
      </c>
      <c r="Y33" s="381">
        <f>IF(ISERROR(R33/X33-1),"         /0",IF(R33/X33&gt;5,"  *  ",(R33/X33-1)))</f>
        <v>0.5905251236440712</v>
      </c>
    </row>
    <row r="34" spans="1:25" ht="19.5" customHeight="1">
      <c r="A34" s="375" t="s">
        <v>371</v>
      </c>
      <c r="B34" s="376">
        <v>0.499</v>
      </c>
      <c r="C34" s="377">
        <v>186.206</v>
      </c>
      <c r="D34" s="378">
        <v>0</v>
      </c>
      <c r="E34" s="377">
        <v>10.064</v>
      </c>
      <c r="F34" s="378">
        <f>SUM(B34:E34)</f>
        <v>196.76899999999998</v>
      </c>
      <c r="G34" s="379">
        <f>F34/$F$9</f>
        <v>0.003620445884362661</v>
      </c>
      <c r="H34" s="376">
        <v>152.474</v>
      </c>
      <c r="I34" s="377">
        <v>147.27599999999998</v>
      </c>
      <c r="J34" s="378"/>
      <c r="K34" s="377">
        <v>3.495</v>
      </c>
      <c r="L34" s="378">
        <f>SUM(H34:K34)</f>
        <v>303.245</v>
      </c>
      <c r="M34" s="380">
        <f>IF(ISERROR(F34/L34-1),"         /0",(F34/L34-1))</f>
        <v>-0.3511220300417155</v>
      </c>
      <c r="N34" s="376">
        <v>69.84899999999999</v>
      </c>
      <c r="O34" s="377">
        <v>534.925</v>
      </c>
      <c r="P34" s="378">
        <v>0.685</v>
      </c>
      <c r="Q34" s="377">
        <v>12.096</v>
      </c>
      <c r="R34" s="378">
        <f>SUM(N34:Q34)</f>
        <v>617.5549999999998</v>
      </c>
      <c r="S34" s="379">
        <f>R34/$R$9</f>
        <v>0.0038787638928324693</v>
      </c>
      <c r="T34" s="390">
        <v>270.23400000000004</v>
      </c>
      <c r="U34" s="377">
        <v>367.37300000000005</v>
      </c>
      <c r="V34" s="378">
        <v>0</v>
      </c>
      <c r="W34" s="377">
        <v>3.495</v>
      </c>
      <c r="X34" s="378">
        <f>SUM(T34:W34)</f>
        <v>641.1020000000001</v>
      </c>
      <c r="Y34" s="381">
        <f>IF(ISERROR(R34/X34-1),"         /0",IF(R34/X34&gt;5,"  *  ",(R34/X34-1)))</f>
        <v>-0.036728944848090084</v>
      </c>
    </row>
    <row r="35" spans="1:25" ht="19.5" customHeight="1">
      <c r="A35" s="375" t="s">
        <v>351</v>
      </c>
      <c r="B35" s="376">
        <v>101.86099999999999</v>
      </c>
      <c r="C35" s="377">
        <v>22.832</v>
      </c>
      <c r="D35" s="378">
        <v>50.263</v>
      </c>
      <c r="E35" s="377">
        <v>6.703</v>
      </c>
      <c r="F35" s="378">
        <f t="shared" si="8"/>
        <v>181.659</v>
      </c>
      <c r="G35" s="379">
        <f t="shared" si="9"/>
        <v>0.0033424298487436366</v>
      </c>
      <c r="H35" s="376">
        <v>160.13</v>
      </c>
      <c r="I35" s="377">
        <v>6.857</v>
      </c>
      <c r="J35" s="378">
        <v>0</v>
      </c>
      <c r="K35" s="377">
        <v>1.26</v>
      </c>
      <c r="L35" s="378">
        <f t="shared" si="10"/>
        <v>168.24699999999999</v>
      </c>
      <c r="M35" s="380">
        <f t="shared" si="15"/>
        <v>0.07971613163979163</v>
      </c>
      <c r="N35" s="376">
        <v>488.52299999999997</v>
      </c>
      <c r="O35" s="377">
        <v>56.64</v>
      </c>
      <c r="P35" s="378">
        <v>50.263</v>
      </c>
      <c r="Q35" s="377">
        <v>6.703</v>
      </c>
      <c r="R35" s="378">
        <f t="shared" si="11"/>
        <v>602.129</v>
      </c>
      <c r="S35" s="379">
        <f t="shared" si="12"/>
        <v>0.003781875661321376</v>
      </c>
      <c r="T35" s="390">
        <v>331.019</v>
      </c>
      <c r="U35" s="377">
        <v>37.084</v>
      </c>
      <c r="V35" s="378">
        <v>38.397</v>
      </c>
      <c r="W35" s="377">
        <v>19.753000000000004</v>
      </c>
      <c r="X35" s="378">
        <f t="shared" si="13"/>
        <v>426.253</v>
      </c>
      <c r="Y35" s="381">
        <f t="shared" si="14"/>
        <v>0.412609412719676</v>
      </c>
    </row>
    <row r="36" spans="1:25" ht="19.5" customHeight="1">
      <c r="A36" s="375" t="s">
        <v>459</v>
      </c>
      <c r="B36" s="376">
        <v>55.536</v>
      </c>
      <c r="C36" s="377">
        <v>20.515</v>
      </c>
      <c r="D36" s="378">
        <v>55.536</v>
      </c>
      <c r="E36" s="377">
        <v>0</v>
      </c>
      <c r="F36" s="378">
        <f t="shared" si="8"/>
        <v>131.587</v>
      </c>
      <c r="G36" s="379">
        <f t="shared" si="9"/>
        <v>0.002421131441363373</v>
      </c>
      <c r="H36" s="376">
        <v>0</v>
      </c>
      <c r="I36" s="377">
        <v>17.548</v>
      </c>
      <c r="J36" s="378"/>
      <c r="K36" s="377"/>
      <c r="L36" s="378">
        <f t="shared" si="10"/>
        <v>17.548</v>
      </c>
      <c r="M36" s="380" t="s">
        <v>43</v>
      </c>
      <c r="N36" s="376">
        <v>55.536</v>
      </c>
      <c r="O36" s="377">
        <v>115.93400000000001</v>
      </c>
      <c r="P36" s="378">
        <v>55.536</v>
      </c>
      <c r="Q36" s="377">
        <v>52.438</v>
      </c>
      <c r="R36" s="378">
        <f t="shared" si="11"/>
        <v>279.444</v>
      </c>
      <c r="S36" s="379">
        <f t="shared" si="12"/>
        <v>0.0017551429383110442</v>
      </c>
      <c r="T36" s="390">
        <v>0</v>
      </c>
      <c r="U36" s="377">
        <v>70.31099999999999</v>
      </c>
      <c r="V36" s="378"/>
      <c r="W36" s="377"/>
      <c r="X36" s="378">
        <f t="shared" si="13"/>
        <v>70.31099999999999</v>
      </c>
      <c r="Y36" s="381">
        <f t="shared" si="14"/>
        <v>2.9743994538550163</v>
      </c>
    </row>
    <row r="37" spans="1:25" ht="19.5" customHeight="1" thickBot="1">
      <c r="A37" s="375" t="s">
        <v>288</v>
      </c>
      <c r="B37" s="376">
        <v>181.924</v>
      </c>
      <c r="C37" s="377">
        <v>243.59899999999996</v>
      </c>
      <c r="D37" s="378">
        <v>2.532</v>
      </c>
      <c r="E37" s="377">
        <v>5.1530000000000005</v>
      </c>
      <c r="F37" s="378">
        <f t="shared" si="8"/>
        <v>433.20799999999997</v>
      </c>
      <c r="G37" s="379">
        <f t="shared" si="9"/>
        <v>0.007970798858930928</v>
      </c>
      <c r="H37" s="376">
        <v>223.81800000000004</v>
      </c>
      <c r="I37" s="377">
        <v>259.868</v>
      </c>
      <c r="J37" s="378">
        <v>0</v>
      </c>
      <c r="K37" s="377">
        <v>50.784</v>
      </c>
      <c r="L37" s="378">
        <f t="shared" si="10"/>
        <v>534.47</v>
      </c>
      <c r="M37" s="380">
        <f t="shared" si="15"/>
        <v>-0.18946245813609752</v>
      </c>
      <c r="N37" s="376">
        <v>499.56499999999994</v>
      </c>
      <c r="O37" s="377">
        <v>767.701</v>
      </c>
      <c r="P37" s="378">
        <v>210.85699999999997</v>
      </c>
      <c r="Q37" s="377">
        <v>16.165</v>
      </c>
      <c r="R37" s="378">
        <f t="shared" si="11"/>
        <v>1494.288</v>
      </c>
      <c r="S37" s="379">
        <f t="shared" si="12"/>
        <v>0.009385383228850623</v>
      </c>
      <c r="T37" s="390">
        <v>848.6779999999999</v>
      </c>
      <c r="U37" s="377">
        <v>715.8320000000001</v>
      </c>
      <c r="V37" s="378">
        <v>84.99</v>
      </c>
      <c r="W37" s="377">
        <v>185.96099999999996</v>
      </c>
      <c r="X37" s="378">
        <f t="shared" si="13"/>
        <v>1835.461</v>
      </c>
      <c r="Y37" s="381">
        <f t="shared" si="14"/>
        <v>-0.18587864302210722</v>
      </c>
    </row>
    <row r="38" spans="1:25" s="428" customFormat="1" ht="19.5" customHeight="1">
      <c r="A38" s="421" t="s">
        <v>51</v>
      </c>
      <c r="B38" s="422">
        <f>SUM(B39:B50)</f>
        <v>3042.1299999999997</v>
      </c>
      <c r="C38" s="423">
        <f>SUM(C39:C50)</f>
        <v>3125.5760000000005</v>
      </c>
      <c r="D38" s="424">
        <f>SUM(D39:D50)</f>
        <v>264.673</v>
      </c>
      <c r="E38" s="423">
        <f>SUM(E39:E50)</f>
        <v>0</v>
      </c>
      <c r="F38" s="424">
        <f t="shared" si="8"/>
        <v>6432.379</v>
      </c>
      <c r="G38" s="425">
        <f t="shared" si="9"/>
        <v>0.11835238313560983</v>
      </c>
      <c r="H38" s="422">
        <f>SUM(H39:H50)</f>
        <v>2952.0429999999997</v>
      </c>
      <c r="I38" s="429">
        <f>SUM(I39:I50)</f>
        <v>2963.0739999999996</v>
      </c>
      <c r="J38" s="424">
        <f>SUM(J39:J50)</f>
        <v>697.229</v>
      </c>
      <c r="K38" s="423">
        <f>SUM(K39:K50)</f>
        <v>662.018</v>
      </c>
      <c r="L38" s="424">
        <f t="shared" si="10"/>
        <v>7274.364</v>
      </c>
      <c r="M38" s="426">
        <f t="shared" si="15"/>
        <v>-0.11574688866270644</v>
      </c>
      <c r="N38" s="422">
        <f>SUM(N39:N50)</f>
        <v>8985.585999999998</v>
      </c>
      <c r="O38" s="423">
        <f>SUM(O39:O50)</f>
        <v>7994.250000000001</v>
      </c>
      <c r="P38" s="424">
        <f>SUM(P39:P50)</f>
        <v>523.904</v>
      </c>
      <c r="Q38" s="423">
        <f>SUM(Q39:Q50)</f>
        <v>0.5</v>
      </c>
      <c r="R38" s="424">
        <f t="shared" si="11"/>
        <v>17504.239999999998</v>
      </c>
      <c r="S38" s="425">
        <f t="shared" si="12"/>
        <v>0.1099413235800436</v>
      </c>
      <c r="T38" s="422">
        <f>SUM(T39:T50)</f>
        <v>8685.709</v>
      </c>
      <c r="U38" s="423">
        <f>SUM(U39:U50)</f>
        <v>7989.3589999999995</v>
      </c>
      <c r="V38" s="424">
        <f>SUM(V39:V50)</f>
        <v>1640.7350000000001</v>
      </c>
      <c r="W38" s="423">
        <f>SUM(W39:W50)</f>
        <v>1506.763</v>
      </c>
      <c r="X38" s="424">
        <f t="shared" si="13"/>
        <v>19822.566</v>
      </c>
      <c r="Y38" s="427">
        <f t="shared" si="14"/>
        <v>-0.11695387973484361</v>
      </c>
    </row>
    <row r="39" spans="1:25" ht="19.5" customHeight="1">
      <c r="A39" s="368" t="s">
        <v>373</v>
      </c>
      <c r="B39" s="369">
        <v>663.141</v>
      </c>
      <c r="C39" s="370">
        <v>1092.213</v>
      </c>
      <c r="D39" s="371">
        <v>0</v>
      </c>
      <c r="E39" s="370">
        <v>0</v>
      </c>
      <c r="F39" s="371">
        <f t="shared" si="8"/>
        <v>1755.3539999999998</v>
      </c>
      <c r="G39" s="372">
        <f t="shared" si="9"/>
        <v>0.0322975883645266</v>
      </c>
      <c r="H39" s="369">
        <v>893.086</v>
      </c>
      <c r="I39" s="392">
        <v>1208.84</v>
      </c>
      <c r="J39" s="371">
        <v>0</v>
      </c>
      <c r="K39" s="370">
        <v>0</v>
      </c>
      <c r="L39" s="371">
        <f t="shared" si="10"/>
        <v>2101.926</v>
      </c>
      <c r="M39" s="373">
        <f t="shared" si="15"/>
        <v>-0.16488306438951705</v>
      </c>
      <c r="N39" s="369">
        <v>2074.9849999999997</v>
      </c>
      <c r="O39" s="370">
        <v>2752.808</v>
      </c>
      <c r="P39" s="371">
        <v>0</v>
      </c>
      <c r="Q39" s="370">
        <v>0</v>
      </c>
      <c r="R39" s="371">
        <f t="shared" si="11"/>
        <v>4827.793</v>
      </c>
      <c r="S39" s="372">
        <f t="shared" si="12"/>
        <v>0.030322593405396035</v>
      </c>
      <c r="T39" s="369">
        <v>2167.216</v>
      </c>
      <c r="U39" s="370">
        <v>3195.301</v>
      </c>
      <c r="V39" s="371">
        <v>0</v>
      </c>
      <c r="W39" s="370">
        <v>0</v>
      </c>
      <c r="X39" s="371">
        <f t="shared" si="13"/>
        <v>5362.517</v>
      </c>
      <c r="Y39" s="374">
        <f t="shared" si="14"/>
        <v>-0.09971511512224585</v>
      </c>
    </row>
    <row r="40" spans="1:25" ht="19.5" customHeight="1">
      <c r="A40" s="375" t="s">
        <v>381</v>
      </c>
      <c r="B40" s="376">
        <v>956.22</v>
      </c>
      <c r="C40" s="377">
        <v>520.069</v>
      </c>
      <c r="D40" s="378">
        <v>0</v>
      </c>
      <c r="E40" s="377">
        <v>0</v>
      </c>
      <c r="F40" s="378">
        <f t="shared" si="8"/>
        <v>1476.289</v>
      </c>
      <c r="G40" s="379">
        <f t="shared" si="9"/>
        <v>0.027162939457840762</v>
      </c>
      <c r="H40" s="376">
        <v>849.4390000000001</v>
      </c>
      <c r="I40" s="395">
        <v>522.398</v>
      </c>
      <c r="J40" s="378">
        <v>697.229</v>
      </c>
      <c r="K40" s="377"/>
      <c r="L40" s="378">
        <f t="shared" si="10"/>
        <v>2069.066</v>
      </c>
      <c r="M40" s="380">
        <f t="shared" si="15"/>
        <v>-0.28649496922766116</v>
      </c>
      <c r="N40" s="376">
        <v>2647.269</v>
      </c>
      <c r="O40" s="377">
        <v>1334.9630000000002</v>
      </c>
      <c r="P40" s="378"/>
      <c r="Q40" s="377"/>
      <c r="R40" s="378">
        <f t="shared" si="11"/>
        <v>3982.232</v>
      </c>
      <c r="S40" s="379">
        <f t="shared" si="12"/>
        <v>0.025011760401068787</v>
      </c>
      <c r="T40" s="376">
        <v>2603.895</v>
      </c>
      <c r="U40" s="377">
        <v>1398.876</v>
      </c>
      <c r="V40" s="378">
        <v>1640.7350000000001</v>
      </c>
      <c r="W40" s="377"/>
      <c r="X40" s="378">
        <f t="shared" si="13"/>
        <v>5643.505999999999</v>
      </c>
      <c r="Y40" s="381">
        <f t="shared" si="14"/>
        <v>-0.29436913861702274</v>
      </c>
    </row>
    <row r="41" spans="1:25" ht="19.5" customHeight="1">
      <c r="A41" s="375" t="s">
        <v>460</v>
      </c>
      <c r="B41" s="376">
        <v>754.319</v>
      </c>
      <c r="C41" s="377">
        <v>120.373</v>
      </c>
      <c r="D41" s="378">
        <v>0</v>
      </c>
      <c r="E41" s="377">
        <v>0</v>
      </c>
      <c r="F41" s="378">
        <f>SUM(B41:E41)</f>
        <v>874.692</v>
      </c>
      <c r="G41" s="379">
        <f>F41/$F$9</f>
        <v>0.01609387175563704</v>
      </c>
      <c r="H41" s="376">
        <v>766.055</v>
      </c>
      <c r="I41" s="395">
        <v>75.636</v>
      </c>
      <c r="J41" s="378"/>
      <c r="K41" s="377"/>
      <c r="L41" s="378">
        <f>SUM(H41:K41)</f>
        <v>841.6909999999999</v>
      </c>
      <c r="M41" s="380">
        <f>IF(ISERROR(F41/L41-1),"         /0",(F41/L41-1))</f>
        <v>0.039207975373385384</v>
      </c>
      <c r="N41" s="376">
        <v>2390.3869999999997</v>
      </c>
      <c r="O41" s="377">
        <v>240.055</v>
      </c>
      <c r="P41" s="378"/>
      <c r="Q41" s="377"/>
      <c r="R41" s="378">
        <f>SUM(N41:Q41)</f>
        <v>2630.4419999999996</v>
      </c>
      <c r="S41" s="379">
        <f>R41/$R$9</f>
        <v>0.016521384252074757</v>
      </c>
      <c r="T41" s="376">
        <v>2566.7309999999998</v>
      </c>
      <c r="U41" s="377">
        <v>153.39499999999998</v>
      </c>
      <c r="V41" s="378"/>
      <c r="W41" s="377"/>
      <c r="X41" s="378">
        <f>SUM(T41:W41)</f>
        <v>2720.1259999999997</v>
      </c>
      <c r="Y41" s="381">
        <f>IF(ISERROR(R41/X41-1),"         /0",IF(R41/X41&gt;5,"  *  ",(R41/X41-1)))</f>
        <v>-0.03297053151214324</v>
      </c>
    </row>
    <row r="42" spans="1:25" ht="19.5" customHeight="1">
      <c r="A42" s="375" t="s">
        <v>377</v>
      </c>
      <c r="B42" s="376">
        <v>180.728</v>
      </c>
      <c r="C42" s="377">
        <v>311.468</v>
      </c>
      <c r="D42" s="378">
        <v>0</v>
      </c>
      <c r="E42" s="377">
        <v>0</v>
      </c>
      <c r="F42" s="378">
        <f>SUM(B42:E42)</f>
        <v>492.196</v>
      </c>
      <c r="G42" s="379">
        <f>F42/$F$9</f>
        <v>0.009056146966746614</v>
      </c>
      <c r="H42" s="376">
        <v>123.727</v>
      </c>
      <c r="I42" s="395">
        <v>235.30700000000002</v>
      </c>
      <c r="J42" s="378"/>
      <c r="K42" s="377">
        <v>662.018</v>
      </c>
      <c r="L42" s="378">
        <f>SUM(H42:K42)</f>
        <v>1021.052</v>
      </c>
      <c r="M42" s="380">
        <f>IF(ISERROR(F42/L42-1),"         /0",(F42/L42-1))</f>
        <v>-0.5179520729600451</v>
      </c>
      <c r="N42" s="376">
        <v>472.15500000000003</v>
      </c>
      <c r="O42" s="377">
        <v>837.8820000000001</v>
      </c>
      <c r="P42" s="378"/>
      <c r="Q42" s="377"/>
      <c r="R42" s="378">
        <f>SUM(N42:Q42)</f>
        <v>1310.037</v>
      </c>
      <c r="S42" s="379">
        <f>R42/$R$9</f>
        <v>0.008228132253604248</v>
      </c>
      <c r="T42" s="376">
        <v>293.90799999999996</v>
      </c>
      <c r="U42" s="377">
        <v>628.55</v>
      </c>
      <c r="V42" s="378"/>
      <c r="W42" s="377">
        <v>1506.663</v>
      </c>
      <c r="X42" s="378">
        <f>SUM(T42:W42)</f>
        <v>2429.121</v>
      </c>
      <c r="Y42" s="381">
        <f>IF(ISERROR(R42/X42-1),"         /0",IF(R42/X42&gt;5,"  *  ",(R42/X42-1)))</f>
        <v>-0.4606950415397174</v>
      </c>
    </row>
    <row r="43" spans="1:25" ht="19.5" customHeight="1">
      <c r="A43" s="375" t="s">
        <v>379</v>
      </c>
      <c r="B43" s="376">
        <v>157.04100000000003</v>
      </c>
      <c r="C43" s="377">
        <v>215.252</v>
      </c>
      <c r="D43" s="378">
        <v>0</v>
      </c>
      <c r="E43" s="377">
        <v>0</v>
      </c>
      <c r="F43" s="378">
        <f>SUM(B43:E43)</f>
        <v>372.293</v>
      </c>
      <c r="G43" s="379">
        <f>F43/$F$9</f>
        <v>0.0068499949668241866</v>
      </c>
      <c r="H43" s="376">
        <v>124.958</v>
      </c>
      <c r="I43" s="395">
        <v>279.373</v>
      </c>
      <c r="J43" s="378">
        <v>0</v>
      </c>
      <c r="K43" s="377">
        <v>0</v>
      </c>
      <c r="L43" s="378">
        <f>SUM(H43:K43)</f>
        <v>404.331</v>
      </c>
      <c r="M43" s="380">
        <f>IF(ISERROR(F43/L43-1),"         /0",(F43/L43-1))</f>
        <v>-0.07923706072500003</v>
      </c>
      <c r="N43" s="376">
        <v>466.01</v>
      </c>
      <c r="O43" s="377">
        <v>616.7650000000001</v>
      </c>
      <c r="P43" s="378">
        <v>0</v>
      </c>
      <c r="Q43" s="377">
        <v>0</v>
      </c>
      <c r="R43" s="378">
        <f>SUM(N43:Q43)</f>
        <v>1082.775</v>
      </c>
      <c r="S43" s="379">
        <f>R43/$R$9</f>
        <v>0.006800736086764221</v>
      </c>
      <c r="T43" s="376">
        <v>419.86400000000003</v>
      </c>
      <c r="U43" s="377">
        <v>789.693</v>
      </c>
      <c r="V43" s="378">
        <v>0</v>
      </c>
      <c r="W43" s="377">
        <v>0</v>
      </c>
      <c r="X43" s="378">
        <f>SUM(T43:W43)</f>
        <v>1209.557</v>
      </c>
      <c r="Y43" s="381">
        <f>IF(ISERROR(R43/X43-1),"         /0",IF(R43/X43&gt;5,"  *  ",(R43/X43-1)))</f>
        <v>-0.10481688750509477</v>
      </c>
    </row>
    <row r="44" spans="1:25" ht="19.5" customHeight="1">
      <c r="A44" s="375" t="s">
        <v>378</v>
      </c>
      <c r="B44" s="376">
        <v>58.004000000000005</v>
      </c>
      <c r="C44" s="377">
        <v>309.464</v>
      </c>
      <c r="D44" s="378">
        <v>0</v>
      </c>
      <c r="E44" s="377">
        <v>0</v>
      </c>
      <c r="F44" s="378">
        <f t="shared" si="8"/>
        <v>367.468</v>
      </c>
      <c r="G44" s="379">
        <f t="shared" si="9"/>
        <v>0.006761217510049746</v>
      </c>
      <c r="H44" s="376">
        <v>9.229999999999999</v>
      </c>
      <c r="I44" s="395">
        <v>219.443</v>
      </c>
      <c r="J44" s="378"/>
      <c r="K44" s="377"/>
      <c r="L44" s="378">
        <f t="shared" si="10"/>
        <v>228.673</v>
      </c>
      <c r="M44" s="380">
        <f t="shared" si="15"/>
        <v>0.6069584078575083</v>
      </c>
      <c r="N44" s="376">
        <v>128.593</v>
      </c>
      <c r="O44" s="377">
        <v>791.1030000000001</v>
      </c>
      <c r="P44" s="378"/>
      <c r="Q44" s="377"/>
      <c r="R44" s="378">
        <f t="shared" si="11"/>
        <v>919.696</v>
      </c>
      <c r="S44" s="379">
        <f t="shared" si="12"/>
        <v>0.0057764630473114975</v>
      </c>
      <c r="T44" s="376">
        <v>30.597</v>
      </c>
      <c r="U44" s="377">
        <v>684.903</v>
      </c>
      <c r="V44" s="378"/>
      <c r="W44" s="377"/>
      <c r="X44" s="378">
        <f t="shared" si="13"/>
        <v>715.5</v>
      </c>
      <c r="Y44" s="381">
        <f t="shared" si="14"/>
        <v>0.2853892382948988</v>
      </c>
    </row>
    <row r="45" spans="1:25" ht="19.5" customHeight="1">
      <c r="A45" s="375" t="s">
        <v>376</v>
      </c>
      <c r="B45" s="376">
        <v>73.823</v>
      </c>
      <c r="C45" s="377">
        <v>254.371</v>
      </c>
      <c r="D45" s="378">
        <v>0</v>
      </c>
      <c r="E45" s="377">
        <v>0</v>
      </c>
      <c r="F45" s="378">
        <f t="shared" si="8"/>
        <v>328.194</v>
      </c>
      <c r="G45" s="379">
        <f t="shared" si="9"/>
        <v>0.006038596611115162</v>
      </c>
      <c r="H45" s="376">
        <v>64.412</v>
      </c>
      <c r="I45" s="395">
        <v>262.393</v>
      </c>
      <c r="J45" s="378">
        <v>0</v>
      </c>
      <c r="K45" s="377">
        <v>0</v>
      </c>
      <c r="L45" s="378">
        <f t="shared" si="10"/>
        <v>326.80499999999995</v>
      </c>
      <c r="M45" s="380">
        <f t="shared" si="15"/>
        <v>0.0042502409693856436</v>
      </c>
      <c r="N45" s="376">
        <v>282.205</v>
      </c>
      <c r="O45" s="377">
        <v>637.812</v>
      </c>
      <c r="P45" s="378">
        <v>0</v>
      </c>
      <c r="Q45" s="377">
        <v>0.5</v>
      </c>
      <c r="R45" s="378">
        <f t="shared" si="11"/>
        <v>920.517</v>
      </c>
      <c r="S45" s="379">
        <f t="shared" si="12"/>
        <v>0.005781619616614661</v>
      </c>
      <c r="T45" s="376">
        <v>174.046</v>
      </c>
      <c r="U45" s="377">
        <v>755.878</v>
      </c>
      <c r="V45" s="378">
        <v>0</v>
      </c>
      <c r="W45" s="377">
        <v>0</v>
      </c>
      <c r="X45" s="378">
        <f t="shared" si="13"/>
        <v>929.924</v>
      </c>
      <c r="Y45" s="381">
        <f t="shared" si="14"/>
        <v>-0.01011588043754108</v>
      </c>
    </row>
    <row r="46" spans="1:25" ht="19.5" customHeight="1">
      <c r="A46" s="375" t="s">
        <v>380</v>
      </c>
      <c r="B46" s="376">
        <v>28.684</v>
      </c>
      <c r="C46" s="377">
        <v>138.463</v>
      </c>
      <c r="D46" s="378">
        <v>0</v>
      </c>
      <c r="E46" s="377">
        <v>0</v>
      </c>
      <c r="F46" s="378">
        <f>SUM(B46:E46)</f>
        <v>167.147</v>
      </c>
      <c r="G46" s="379">
        <f>F46/$F$9</f>
        <v>0.003075416697922771</v>
      </c>
      <c r="H46" s="376">
        <v>0</v>
      </c>
      <c r="I46" s="395">
        <v>0</v>
      </c>
      <c r="J46" s="378"/>
      <c r="K46" s="377"/>
      <c r="L46" s="378">
        <f>SUM(H46:K46)</f>
        <v>0</v>
      </c>
      <c r="M46" s="380" t="str">
        <f>IF(ISERROR(F46/L46-1),"         /0",(F46/L46-1))</f>
        <v>         /0</v>
      </c>
      <c r="N46" s="376">
        <v>78.818</v>
      </c>
      <c r="O46" s="377">
        <v>369.03499999999997</v>
      </c>
      <c r="P46" s="378">
        <v>0</v>
      </c>
      <c r="Q46" s="377">
        <v>0</v>
      </c>
      <c r="R46" s="378">
        <f>SUM(N46:Q46)</f>
        <v>447.85299999999995</v>
      </c>
      <c r="S46" s="379">
        <f>R46/$R$9</f>
        <v>0.0028128928527769996</v>
      </c>
      <c r="T46" s="376">
        <v>0</v>
      </c>
      <c r="U46" s="377">
        <v>0</v>
      </c>
      <c r="V46" s="378"/>
      <c r="W46" s="377"/>
      <c r="X46" s="378">
        <f>SUM(T46:W46)</f>
        <v>0</v>
      </c>
      <c r="Y46" s="381" t="str">
        <f>IF(ISERROR(R46/X46-1),"         /0",IF(R46/X46&gt;5,"  *  ",(R46/X46-1)))</f>
        <v>         /0</v>
      </c>
    </row>
    <row r="47" spans="1:25" ht="19.5" customHeight="1">
      <c r="A47" s="375" t="s">
        <v>374</v>
      </c>
      <c r="B47" s="376">
        <v>57.323</v>
      </c>
      <c r="C47" s="377">
        <v>77.7</v>
      </c>
      <c r="D47" s="378">
        <v>0</v>
      </c>
      <c r="E47" s="377">
        <v>0</v>
      </c>
      <c r="F47" s="378">
        <f>SUM(B47:E47)</f>
        <v>135.023</v>
      </c>
      <c r="G47" s="379">
        <f>F47/$F$9</f>
        <v>0.0024843520302705183</v>
      </c>
      <c r="H47" s="376">
        <v>29.712</v>
      </c>
      <c r="I47" s="395">
        <v>63.049</v>
      </c>
      <c r="J47" s="378">
        <v>0</v>
      </c>
      <c r="K47" s="377"/>
      <c r="L47" s="378">
        <f>SUM(H47:K47)</f>
        <v>92.761</v>
      </c>
      <c r="M47" s="380">
        <f>IF(ISERROR(F47/L47-1),"         /0",(F47/L47-1))</f>
        <v>0.4556009529867078</v>
      </c>
      <c r="N47" s="376">
        <v>129.669</v>
      </c>
      <c r="O47" s="377">
        <v>178.296</v>
      </c>
      <c r="P47" s="378">
        <v>0</v>
      </c>
      <c r="Q47" s="377"/>
      <c r="R47" s="378">
        <f>SUM(N47:Q47)</f>
        <v>307.96500000000003</v>
      </c>
      <c r="S47" s="379">
        <f>R47/$R$9</f>
        <v>0.001934278764249584</v>
      </c>
      <c r="T47" s="376">
        <v>140.785</v>
      </c>
      <c r="U47" s="377">
        <v>141.682</v>
      </c>
      <c r="V47" s="378">
        <v>0</v>
      </c>
      <c r="W47" s="377"/>
      <c r="X47" s="378">
        <f>SUM(T47:W47)</f>
        <v>282.467</v>
      </c>
      <c r="Y47" s="381">
        <f>IF(ISERROR(R47/X47-1),"         /0",IF(R47/X47&gt;5,"  *  ",(R47/X47-1)))</f>
        <v>0.09026895177135752</v>
      </c>
    </row>
    <row r="48" spans="1:25" ht="19.5" customHeight="1">
      <c r="A48" s="375" t="s">
        <v>375</v>
      </c>
      <c r="B48" s="376">
        <v>12.196000000000002</v>
      </c>
      <c r="C48" s="377">
        <v>85.943</v>
      </c>
      <c r="D48" s="378">
        <v>0</v>
      </c>
      <c r="E48" s="377">
        <v>0</v>
      </c>
      <c r="F48" s="378">
        <f t="shared" si="8"/>
        <v>98.139</v>
      </c>
      <c r="G48" s="379">
        <f t="shared" si="9"/>
        <v>0.0018057058715827555</v>
      </c>
      <c r="H48" s="376">
        <v>23.082</v>
      </c>
      <c r="I48" s="395">
        <v>89.59100000000001</v>
      </c>
      <c r="J48" s="378"/>
      <c r="K48" s="377"/>
      <c r="L48" s="378">
        <f t="shared" si="10"/>
        <v>112.673</v>
      </c>
      <c r="M48" s="380">
        <f t="shared" si="15"/>
        <v>-0.1289927489283147</v>
      </c>
      <c r="N48" s="376">
        <v>67.525</v>
      </c>
      <c r="O48" s="377">
        <v>232.35199999999998</v>
      </c>
      <c r="P48" s="378">
        <v>0</v>
      </c>
      <c r="Q48" s="377">
        <v>0</v>
      </c>
      <c r="R48" s="378">
        <f t="shared" si="11"/>
        <v>299.87699999999995</v>
      </c>
      <c r="S48" s="379">
        <f t="shared" si="12"/>
        <v>0.0018834793336478897</v>
      </c>
      <c r="T48" s="376">
        <v>49.253</v>
      </c>
      <c r="U48" s="377">
        <v>215.726</v>
      </c>
      <c r="V48" s="378"/>
      <c r="W48" s="377">
        <v>0</v>
      </c>
      <c r="X48" s="378">
        <f t="shared" si="13"/>
        <v>264.979</v>
      </c>
      <c r="Y48" s="381">
        <f t="shared" si="14"/>
        <v>0.13170100272097018</v>
      </c>
    </row>
    <row r="49" spans="1:25" ht="19.5" customHeight="1">
      <c r="A49" s="375" t="s">
        <v>461</v>
      </c>
      <c r="B49" s="376">
        <v>86.834</v>
      </c>
      <c r="C49" s="377">
        <v>0</v>
      </c>
      <c r="D49" s="378">
        <v>0</v>
      </c>
      <c r="E49" s="377">
        <v>0</v>
      </c>
      <c r="F49" s="378">
        <f t="shared" si="8"/>
        <v>86.834</v>
      </c>
      <c r="G49" s="379">
        <f t="shared" si="9"/>
        <v>0.0015976998303734193</v>
      </c>
      <c r="H49" s="376">
        <v>58.244</v>
      </c>
      <c r="I49" s="395"/>
      <c r="J49" s="378"/>
      <c r="K49" s="377"/>
      <c r="L49" s="378">
        <f t="shared" si="10"/>
        <v>58.244</v>
      </c>
      <c r="M49" s="380" t="s">
        <v>43</v>
      </c>
      <c r="N49" s="376">
        <v>201.728</v>
      </c>
      <c r="O49" s="377"/>
      <c r="P49" s="378"/>
      <c r="Q49" s="377"/>
      <c r="R49" s="378">
        <f t="shared" si="11"/>
        <v>201.728</v>
      </c>
      <c r="S49" s="379">
        <f t="shared" si="12"/>
        <v>0.0012670212087559952</v>
      </c>
      <c r="T49" s="376">
        <v>205.852</v>
      </c>
      <c r="U49" s="377"/>
      <c r="V49" s="378"/>
      <c r="W49" s="377"/>
      <c r="X49" s="378">
        <f t="shared" si="13"/>
        <v>205.852</v>
      </c>
      <c r="Y49" s="381">
        <f t="shared" si="14"/>
        <v>-0.020033810698948717</v>
      </c>
    </row>
    <row r="50" spans="1:25" ht="19.5" customHeight="1" thickBot="1">
      <c r="A50" s="375" t="s">
        <v>288</v>
      </c>
      <c r="B50" s="376">
        <v>13.817</v>
      </c>
      <c r="C50" s="377">
        <v>0.26</v>
      </c>
      <c r="D50" s="378">
        <v>264.673</v>
      </c>
      <c r="E50" s="377">
        <v>0</v>
      </c>
      <c r="F50" s="378">
        <f t="shared" si="8"/>
        <v>278.75</v>
      </c>
      <c r="G50" s="379">
        <f t="shared" si="9"/>
        <v>0.005128853072720255</v>
      </c>
      <c r="H50" s="376">
        <v>10.098</v>
      </c>
      <c r="I50" s="395">
        <v>7.043999999999999</v>
      </c>
      <c r="J50" s="378">
        <v>0</v>
      </c>
      <c r="K50" s="377">
        <v>0</v>
      </c>
      <c r="L50" s="378">
        <f t="shared" si="10"/>
        <v>17.142</v>
      </c>
      <c r="M50" s="380" t="s">
        <v>43</v>
      </c>
      <c r="N50" s="376">
        <v>46.24200000000001</v>
      </c>
      <c r="O50" s="377">
        <v>3.179</v>
      </c>
      <c r="P50" s="378">
        <v>523.904</v>
      </c>
      <c r="Q50" s="377">
        <v>0</v>
      </c>
      <c r="R50" s="378">
        <f t="shared" si="11"/>
        <v>573.325</v>
      </c>
      <c r="S50" s="379">
        <f t="shared" si="12"/>
        <v>0.0036009623577789446</v>
      </c>
      <c r="T50" s="376">
        <v>33.562000000000005</v>
      </c>
      <c r="U50" s="377">
        <v>25.354999999999997</v>
      </c>
      <c r="V50" s="378">
        <v>0</v>
      </c>
      <c r="W50" s="377">
        <v>0.1</v>
      </c>
      <c r="X50" s="378">
        <f t="shared" si="13"/>
        <v>59.017</v>
      </c>
      <c r="Y50" s="381" t="str">
        <f t="shared" si="14"/>
        <v>  *  </v>
      </c>
    </row>
    <row r="51" spans="1:25" s="428" customFormat="1" ht="19.5" customHeight="1">
      <c r="A51" s="421" t="s">
        <v>50</v>
      </c>
      <c r="B51" s="422">
        <f>SUM(B52:B63)</f>
        <v>3218.8759999999993</v>
      </c>
      <c r="C51" s="423">
        <f>SUM(C52:C63)</f>
        <v>1609.465</v>
      </c>
      <c r="D51" s="424">
        <f>SUM(D52:D63)</f>
        <v>452.90500000000003</v>
      </c>
      <c r="E51" s="423">
        <f>SUM(E52:E63)</f>
        <v>141.451</v>
      </c>
      <c r="F51" s="424">
        <f t="shared" si="8"/>
        <v>5422.696999999999</v>
      </c>
      <c r="G51" s="425">
        <f t="shared" si="9"/>
        <v>0.09977476653230818</v>
      </c>
      <c r="H51" s="422">
        <f>SUM(H52:H63)</f>
        <v>3007.0320000000006</v>
      </c>
      <c r="I51" s="423">
        <f>SUM(I52:I63)</f>
        <v>1860.348</v>
      </c>
      <c r="J51" s="424">
        <f>SUM(J52:J63)</f>
        <v>889.7609999999999</v>
      </c>
      <c r="K51" s="423">
        <f>SUM(K52:K63)</f>
        <v>567.0409999999999</v>
      </c>
      <c r="L51" s="424">
        <f t="shared" si="10"/>
        <v>6324.182000000001</v>
      </c>
      <c r="M51" s="426">
        <f aca="true" t="shared" si="16" ref="M51:M69">IF(ISERROR(F51/L51-1),"         /0",(F51/L51-1))</f>
        <v>-0.14254570788759735</v>
      </c>
      <c r="N51" s="422">
        <f>SUM(N52:N63)</f>
        <v>7851.184000000001</v>
      </c>
      <c r="O51" s="423">
        <f>SUM(O52:O63)</f>
        <v>4610.695000000001</v>
      </c>
      <c r="P51" s="424">
        <f>SUM(P52:P63)</f>
        <v>766.9480000000001</v>
      </c>
      <c r="Q51" s="423">
        <f>SUM(Q52:Q63)</f>
        <v>323.03499999999997</v>
      </c>
      <c r="R51" s="424">
        <f t="shared" si="11"/>
        <v>13551.862000000001</v>
      </c>
      <c r="S51" s="425">
        <f t="shared" si="12"/>
        <v>0.08511707136408649</v>
      </c>
      <c r="T51" s="422">
        <f>SUM(T52:T63)</f>
        <v>7594.743000000001</v>
      </c>
      <c r="U51" s="423">
        <f>SUM(U52:U63)</f>
        <v>4254.490000000001</v>
      </c>
      <c r="V51" s="424">
        <f>SUM(V52:V63)</f>
        <v>2160.9950000000003</v>
      </c>
      <c r="W51" s="423">
        <f>SUM(W52:W63)</f>
        <v>1487.936</v>
      </c>
      <c r="X51" s="424">
        <f t="shared" si="13"/>
        <v>15498.164000000002</v>
      </c>
      <c r="Y51" s="427">
        <f t="shared" si="14"/>
        <v>-0.12558274644661138</v>
      </c>
    </row>
    <row r="52" spans="1:25" s="47" customFormat="1" ht="19.5" customHeight="1">
      <c r="A52" s="368" t="s">
        <v>390</v>
      </c>
      <c r="B52" s="369">
        <v>1587.9550000000002</v>
      </c>
      <c r="C52" s="370">
        <v>914.963</v>
      </c>
      <c r="D52" s="371">
        <v>451.58500000000004</v>
      </c>
      <c r="E52" s="370">
        <v>141.451</v>
      </c>
      <c r="F52" s="371">
        <f t="shared" si="8"/>
        <v>3095.954</v>
      </c>
      <c r="G52" s="372">
        <f t="shared" si="9"/>
        <v>0.05696392174314104</v>
      </c>
      <c r="H52" s="369">
        <v>1599.3300000000002</v>
      </c>
      <c r="I52" s="370">
        <v>954.524</v>
      </c>
      <c r="J52" s="371">
        <v>459.962</v>
      </c>
      <c r="K52" s="370">
        <v>215.334</v>
      </c>
      <c r="L52" s="371">
        <f t="shared" si="10"/>
        <v>3229.15</v>
      </c>
      <c r="M52" s="373">
        <f t="shared" si="16"/>
        <v>-0.04124800644132354</v>
      </c>
      <c r="N52" s="369">
        <v>4108.653000000001</v>
      </c>
      <c r="O52" s="370">
        <v>2362.4719999999998</v>
      </c>
      <c r="P52" s="371">
        <v>765.628</v>
      </c>
      <c r="Q52" s="370">
        <v>321.221</v>
      </c>
      <c r="R52" s="371">
        <f t="shared" si="11"/>
        <v>7557.974</v>
      </c>
      <c r="S52" s="372">
        <f t="shared" si="12"/>
        <v>0.04747042231731036</v>
      </c>
      <c r="T52" s="389">
        <v>4076.7750000000005</v>
      </c>
      <c r="U52" s="370">
        <v>2134.15</v>
      </c>
      <c r="V52" s="371">
        <v>1409.348</v>
      </c>
      <c r="W52" s="370">
        <v>674.4259999999999</v>
      </c>
      <c r="X52" s="371">
        <f t="shared" si="13"/>
        <v>8294.699</v>
      </c>
      <c r="Y52" s="374">
        <f t="shared" si="14"/>
        <v>-0.08881877449682019</v>
      </c>
    </row>
    <row r="53" spans="1:25" s="47" customFormat="1" ht="19.5" customHeight="1">
      <c r="A53" s="375" t="s">
        <v>391</v>
      </c>
      <c r="B53" s="376">
        <v>886.5649999999999</v>
      </c>
      <c r="C53" s="377">
        <v>432.731</v>
      </c>
      <c r="D53" s="378">
        <v>0</v>
      </c>
      <c r="E53" s="377">
        <v>0</v>
      </c>
      <c r="F53" s="378">
        <f t="shared" si="8"/>
        <v>1319.2959999999998</v>
      </c>
      <c r="G53" s="379">
        <f t="shared" si="9"/>
        <v>0.024274351007811806</v>
      </c>
      <c r="H53" s="376">
        <v>637.728</v>
      </c>
      <c r="I53" s="377">
        <v>601.6329999999999</v>
      </c>
      <c r="J53" s="378">
        <v>298.503</v>
      </c>
      <c r="K53" s="377">
        <v>334.171</v>
      </c>
      <c r="L53" s="378">
        <f t="shared" si="10"/>
        <v>1872.0349999999999</v>
      </c>
      <c r="M53" s="380">
        <f t="shared" si="16"/>
        <v>-0.2952610394570615</v>
      </c>
      <c r="N53" s="376">
        <v>1879.885</v>
      </c>
      <c r="O53" s="377">
        <v>1409.527</v>
      </c>
      <c r="P53" s="378">
        <v>0</v>
      </c>
      <c r="Q53" s="377">
        <v>0</v>
      </c>
      <c r="R53" s="378">
        <f t="shared" si="11"/>
        <v>3289.4120000000003</v>
      </c>
      <c r="S53" s="379">
        <f t="shared" si="12"/>
        <v>0.020660269116515684</v>
      </c>
      <c r="T53" s="390">
        <v>1712.8640000000003</v>
      </c>
      <c r="U53" s="377">
        <v>1434.352</v>
      </c>
      <c r="V53" s="378">
        <v>616.2349999999999</v>
      </c>
      <c r="W53" s="377">
        <v>769.749</v>
      </c>
      <c r="X53" s="378">
        <f t="shared" si="13"/>
        <v>4533.2</v>
      </c>
      <c r="Y53" s="381">
        <f t="shared" si="14"/>
        <v>-0.2743730697961704</v>
      </c>
    </row>
    <row r="54" spans="1:25" s="47" customFormat="1" ht="19.5" customHeight="1">
      <c r="A54" s="375" t="s">
        <v>395</v>
      </c>
      <c r="B54" s="376">
        <v>204.863</v>
      </c>
      <c r="C54" s="377">
        <v>29.346</v>
      </c>
      <c r="D54" s="378">
        <v>0</v>
      </c>
      <c r="E54" s="377">
        <v>0</v>
      </c>
      <c r="F54" s="378">
        <f>SUM(B54:E54)</f>
        <v>234.209</v>
      </c>
      <c r="G54" s="379">
        <f>F54/$F$9</f>
        <v>0.004309322149986505</v>
      </c>
      <c r="H54" s="376">
        <v>150.208</v>
      </c>
      <c r="I54" s="377">
        <v>21.708</v>
      </c>
      <c r="J54" s="378">
        <v>65.04</v>
      </c>
      <c r="K54" s="377"/>
      <c r="L54" s="378">
        <f>SUM(H54:K54)</f>
        <v>236.95600000000002</v>
      </c>
      <c r="M54" s="380">
        <f>IF(ISERROR(F54/L54-1),"         /0",(F54/L54-1))</f>
        <v>-0.011592869562281671</v>
      </c>
      <c r="N54" s="376">
        <v>469.77199999999993</v>
      </c>
      <c r="O54" s="377">
        <v>67.257</v>
      </c>
      <c r="P54" s="378"/>
      <c r="Q54" s="377"/>
      <c r="R54" s="378">
        <f>SUM(N54:Q54)</f>
        <v>537.029</v>
      </c>
      <c r="S54" s="379">
        <f>R54/$R$9</f>
        <v>0.0033729930040302947</v>
      </c>
      <c r="T54" s="390">
        <v>327.27000000000004</v>
      </c>
      <c r="U54" s="377">
        <v>53.336</v>
      </c>
      <c r="V54" s="378">
        <v>65.04</v>
      </c>
      <c r="W54" s="377">
        <v>6.826</v>
      </c>
      <c r="X54" s="378">
        <f>SUM(T54:W54)</f>
        <v>452.4720000000001</v>
      </c>
      <c r="Y54" s="381">
        <f>IF(ISERROR(R54/X54-1),"         /0",IF(R54/X54&gt;5,"  *  ",(R54/X54-1)))</f>
        <v>0.18687786205555246</v>
      </c>
    </row>
    <row r="55" spans="1:25" s="47" customFormat="1" ht="19.5" customHeight="1">
      <c r="A55" s="375" t="s">
        <v>392</v>
      </c>
      <c r="B55" s="376">
        <v>143.834</v>
      </c>
      <c r="C55" s="377">
        <v>74.421</v>
      </c>
      <c r="D55" s="378">
        <v>0</v>
      </c>
      <c r="E55" s="377">
        <v>0</v>
      </c>
      <c r="F55" s="378">
        <f>SUM(B55:E55)</f>
        <v>218.255</v>
      </c>
      <c r="G55" s="379">
        <f>F55/$F$9</f>
        <v>0.004015776959234293</v>
      </c>
      <c r="H55" s="376">
        <v>153.44500000000002</v>
      </c>
      <c r="I55" s="377">
        <v>72.967</v>
      </c>
      <c r="J55" s="378">
        <v>0</v>
      </c>
      <c r="K55" s="377">
        <v>0</v>
      </c>
      <c r="L55" s="378">
        <f>SUM(H55:K55)</f>
        <v>226.41200000000003</v>
      </c>
      <c r="M55" s="380">
        <f>IF(ISERROR(F55/L55-1),"         /0",(F55/L55-1))</f>
        <v>-0.036027242372312585</v>
      </c>
      <c r="N55" s="376">
        <v>308.20500000000004</v>
      </c>
      <c r="O55" s="377">
        <v>137.87800000000001</v>
      </c>
      <c r="P55" s="378">
        <v>0</v>
      </c>
      <c r="Q55" s="377">
        <v>0</v>
      </c>
      <c r="R55" s="378">
        <f>SUM(N55:Q55)</f>
        <v>446.0830000000001</v>
      </c>
      <c r="S55" s="379">
        <f>R55/$R$9</f>
        <v>0.0028017757667031878</v>
      </c>
      <c r="T55" s="390">
        <v>367.88700000000006</v>
      </c>
      <c r="U55" s="377">
        <v>178.20400000000004</v>
      </c>
      <c r="V55" s="378">
        <v>0.576</v>
      </c>
      <c r="W55" s="377">
        <v>0</v>
      </c>
      <c r="X55" s="378">
        <f>SUM(T55:W55)</f>
        <v>546.6670000000001</v>
      </c>
      <c r="Y55" s="381">
        <f>IF(ISERROR(R55/X55-1),"         /0",IF(R55/X55&gt;5,"  *  ",(R55/X55-1)))</f>
        <v>-0.1839950097591404</v>
      </c>
    </row>
    <row r="56" spans="1:25" s="47" customFormat="1" ht="19.5" customHeight="1">
      <c r="A56" s="375" t="s">
        <v>403</v>
      </c>
      <c r="B56" s="376">
        <v>65.167</v>
      </c>
      <c r="C56" s="377">
        <v>42.052</v>
      </c>
      <c r="D56" s="378">
        <v>0</v>
      </c>
      <c r="E56" s="377">
        <v>0</v>
      </c>
      <c r="F56" s="378">
        <f>SUM(B56:E56)</f>
        <v>107.219</v>
      </c>
      <c r="G56" s="379">
        <f>F56/$F$9</f>
        <v>0.001972773085574863</v>
      </c>
      <c r="H56" s="376">
        <v>162.40699999999998</v>
      </c>
      <c r="I56" s="377">
        <v>35.111999999999995</v>
      </c>
      <c r="J56" s="378"/>
      <c r="K56" s="377"/>
      <c r="L56" s="378">
        <f>SUM(H56:K56)</f>
        <v>197.51899999999998</v>
      </c>
      <c r="M56" s="380">
        <f>IF(ISERROR(F56/L56-1),"         /0",(F56/L56-1))</f>
        <v>-0.45717120884573126</v>
      </c>
      <c r="N56" s="376">
        <v>158.41500000000002</v>
      </c>
      <c r="O56" s="377">
        <v>108.68299999999999</v>
      </c>
      <c r="P56" s="378"/>
      <c r="Q56" s="377">
        <v>1.746</v>
      </c>
      <c r="R56" s="378">
        <f>SUM(N56:Q56)</f>
        <v>268.844</v>
      </c>
      <c r="S56" s="379">
        <f>R56/$R$9</f>
        <v>0.0016885660386599616</v>
      </c>
      <c r="T56" s="390">
        <v>290.41999999999996</v>
      </c>
      <c r="U56" s="377">
        <v>81.445</v>
      </c>
      <c r="V56" s="378">
        <v>0</v>
      </c>
      <c r="W56" s="377">
        <v>0</v>
      </c>
      <c r="X56" s="378">
        <f>SUM(T56:W56)</f>
        <v>371.86499999999995</v>
      </c>
      <c r="Y56" s="381">
        <f>IF(ISERROR(R56/X56-1),"         /0",IF(R56/X56&gt;5,"  *  ",(R56/X56-1)))</f>
        <v>-0.2770387102846462</v>
      </c>
    </row>
    <row r="57" spans="1:25" s="47" customFormat="1" ht="19.5" customHeight="1">
      <c r="A57" s="375" t="s">
        <v>394</v>
      </c>
      <c r="B57" s="376">
        <v>92.948</v>
      </c>
      <c r="C57" s="377">
        <v>11.348</v>
      </c>
      <c r="D57" s="378">
        <v>0</v>
      </c>
      <c r="E57" s="377">
        <v>0</v>
      </c>
      <c r="F57" s="378">
        <f>SUM(B57:E57)</f>
        <v>104.29599999999999</v>
      </c>
      <c r="G57" s="379">
        <f>F57/$F$9</f>
        <v>0.001918991426268813</v>
      </c>
      <c r="H57" s="376">
        <v>65.858</v>
      </c>
      <c r="I57" s="377">
        <v>24.002</v>
      </c>
      <c r="J57" s="378">
        <v>0</v>
      </c>
      <c r="K57" s="377">
        <v>0</v>
      </c>
      <c r="L57" s="378">
        <f>SUM(H57:K57)</f>
        <v>89.86</v>
      </c>
      <c r="M57" s="380">
        <f>IF(ISERROR(F57/L57-1),"         /0",(F57/L57-1))</f>
        <v>0.16064989984420208</v>
      </c>
      <c r="N57" s="376">
        <v>205.86700000000002</v>
      </c>
      <c r="O57" s="377">
        <v>62.541</v>
      </c>
      <c r="P57" s="378">
        <v>0</v>
      </c>
      <c r="Q57" s="377">
        <v>0</v>
      </c>
      <c r="R57" s="378">
        <f>SUM(N57:Q57)</f>
        <v>268.408</v>
      </c>
      <c r="S57" s="379">
        <f>R57/$R$9</f>
        <v>0.0016858275925988417</v>
      </c>
      <c r="T57" s="390">
        <v>201.251</v>
      </c>
      <c r="U57" s="377">
        <v>44.57899999999999</v>
      </c>
      <c r="V57" s="378">
        <v>0</v>
      </c>
      <c r="W57" s="377">
        <v>0</v>
      </c>
      <c r="X57" s="378">
        <f>SUM(T57:W57)</f>
        <v>245.82999999999998</v>
      </c>
      <c r="Y57" s="381">
        <f>IF(ISERROR(R57/X57-1),"         /0",IF(R57/X57&gt;5,"  *  ",(R57/X57-1)))</f>
        <v>0.09184395720619953</v>
      </c>
    </row>
    <row r="58" spans="1:25" s="47" customFormat="1" ht="19.5" customHeight="1">
      <c r="A58" s="375" t="s">
        <v>401</v>
      </c>
      <c r="B58" s="376">
        <v>81.72800000000001</v>
      </c>
      <c r="C58" s="377">
        <v>2.242</v>
      </c>
      <c r="D58" s="378">
        <v>0</v>
      </c>
      <c r="E58" s="377">
        <v>0</v>
      </c>
      <c r="F58" s="378">
        <f>SUM(B58:E58)</f>
        <v>83.97000000000001</v>
      </c>
      <c r="G58" s="379">
        <f>F58/$F$9</f>
        <v>0.0015450037399688606</v>
      </c>
      <c r="H58" s="376">
        <v>15.541</v>
      </c>
      <c r="I58" s="377">
        <v>19.264</v>
      </c>
      <c r="J58" s="378">
        <v>0.03</v>
      </c>
      <c r="K58" s="377">
        <v>0.03</v>
      </c>
      <c r="L58" s="378">
        <f>SUM(H58:K58)</f>
        <v>34.865</v>
      </c>
      <c r="M58" s="380">
        <f>IF(ISERROR(F58/L58-1),"         /0",(F58/L58-1))</f>
        <v>1.408432525455328</v>
      </c>
      <c r="N58" s="376">
        <v>262.33700000000005</v>
      </c>
      <c r="O58" s="377">
        <v>63.437999999999995</v>
      </c>
      <c r="P58" s="378">
        <v>0</v>
      </c>
      <c r="Q58" s="377">
        <v>0</v>
      </c>
      <c r="R58" s="378">
        <f>SUM(N58:Q58)</f>
        <v>325.77500000000003</v>
      </c>
      <c r="S58" s="379">
        <f>R58/$R$9</f>
        <v>0.002046140517342582</v>
      </c>
      <c r="T58" s="390">
        <v>37.888999999999996</v>
      </c>
      <c r="U58" s="377">
        <v>20.788</v>
      </c>
      <c r="V58" s="378">
        <v>0.03</v>
      </c>
      <c r="W58" s="377">
        <v>0.03</v>
      </c>
      <c r="X58" s="378">
        <f>SUM(T58:W58)</f>
        <v>58.736999999999995</v>
      </c>
      <c r="Y58" s="381" t="str">
        <f>IF(ISERROR(R58/X58-1),"         /0",IF(R58/X58&gt;5,"  *  ",(R58/X58-1)))</f>
        <v>  *  </v>
      </c>
    </row>
    <row r="59" spans="1:25" s="47" customFormat="1" ht="19.5" customHeight="1">
      <c r="A59" s="375" t="s">
        <v>405</v>
      </c>
      <c r="B59" s="376">
        <v>19.768</v>
      </c>
      <c r="C59" s="377">
        <v>36.801</v>
      </c>
      <c r="D59" s="378">
        <v>0</v>
      </c>
      <c r="E59" s="377">
        <v>0</v>
      </c>
      <c r="F59" s="378">
        <f>SUM(B59:E59)</f>
        <v>56.569</v>
      </c>
      <c r="G59" s="379">
        <f>F59/$F$9</f>
        <v>0.0010408397828545726</v>
      </c>
      <c r="H59" s="376">
        <v>58.034</v>
      </c>
      <c r="I59" s="377">
        <v>33.303</v>
      </c>
      <c r="J59" s="378">
        <v>64.199</v>
      </c>
      <c r="K59" s="377">
        <v>0</v>
      </c>
      <c r="L59" s="378">
        <f>SUM(H59:K59)</f>
        <v>155.536</v>
      </c>
      <c r="M59" s="380">
        <f>IF(ISERROR(F59/L59-1),"         /0",(F59/L59-1))</f>
        <v>-0.6362964201213867</v>
      </c>
      <c r="N59" s="376">
        <v>60.120000000000005</v>
      </c>
      <c r="O59" s="377">
        <v>90.949</v>
      </c>
      <c r="P59" s="378">
        <v>0</v>
      </c>
      <c r="Q59" s="377"/>
      <c r="R59" s="378">
        <f>SUM(N59:Q59)</f>
        <v>151.06900000000002</v>
      </c>
      <c r="S59" s="379">
        <f>R59/$R$9</f>
        <v>0.0009488401559801289</v>
      </c>
      <c r="T59" s="390">
        <v>81.012</v>
      </c>
      <c r="U59" s="377">
        <v>38.524</v>
      </c>
      <c r="V59" s="378">
        <v>64.199</v>
      </c>
      <c r="W59" s="377">
        <v>0</v>
      </c>
      <c r="X59" s="378">
        <f>SUM(T59:W59)</f>
        <v>183.735</v>
      </c>
      <c r="Y59" s="381">
        <f>IF(ISERROR(R59/X59-1),"         /0",IF(R59/X59&gt;5,"  *  ",(R59/X59-1)))</f>
        <v>-0.17778866302011043</v>
      </c>
    </row>
    <row r="60" spans="1:25" s="47" customFormat="1" ht="19.5" customHeight="1">
      <c r="A60" s="375" t="s">
        <v>407</v>
      </c>
      <c r="B60" s="376">
        <v>34.329</v>
      </c>
      <c r="C60" s="377">
        <v>13.316</v>
      </c>
      <c r="D60" s="378">
        <v>0</v>
      </c>
      <c r="E60" s="377">
        <v>0</v>
      </c>
      <c r="F60" s="378">
        <f>SUM(B60:E60)</f>
        <v>47.645</v>
      </c>
      <c r="G60" s="379">
        <f>F60/$F$9</f>
        <v>0.000876642886635898</v>
      </c>
      <c r="H60" s="376">
        <v>43.169</v>
      </c>
      <c r="I60" s="377">
        <v>10.52</v>
      </c>
      <c r="J60" s="378"/>
      <c r="K60" s="377">
        <v>0</v>
      </c>
      <c r="L60" s="378">
        <f>SUM(H60:K60)</f>
        <v>53.68899999999999</v>
      </c>
      <c r="M60" s="380">
        <f t="shared" si="16"/>
        <v>-0.11257427033470524</v>
      </c>
      <c r="N60" s="376">
        <v>88.62299999999999</v>
      </c>
      <c r="O60" s="377">
        <v>24.808</v>
      </c>
      <c r="P60" s="378">
        <v>0</v>
      </c>
      <c r="Q60" s="377">
        <v>0</v>
      </c>
      <c r="R60" s="378">
        <f>SUM(N60:Q60)</f>
        <v>113.43099999999998</v>
      </c>
      <c r="S60" s="379">
        <f>R60/$R$9</f>
        <v>0.0007124419155020684</v>
      </c>
      <c r="T60" s="390">
        <v>110.636</v>
      </c>
      <c r="U60" s="377">
        <v>30.97</v>
      </c>
      <c r="V60" s="378"/>
      <c r="W60" s="377">
        <v>0</v>
      </c>
      <c r="X60" s="378">
        <f>SUM(T60:W60)</f>
        <v>141.606</v>
      </c>
      <c r="Y60" s="381">
        <f>IF(ISERROR(R60/X60-1),"         /0",IF(R60/X60&gt;5,"  *  ",(R60/X60-1)))</f>
        <v>-0.19896755787184173</v>
      </c>
    </row>
    <row r="61" spans="1:25" s="47" customFormat="1" ht="19.5" customHeight="1">
      <c r="A61" s="375" t="s">
        <v>397</v>
      </c>
      <c r="B61" s="376">
        <v>30.711</v>
      </c>
      <c r="C61" s="377">
        <v>6.083</v>
      </c>
      <c r="D61" s="378">
        <v>0</v>
      </c>
      <c r="E61" s="377">
        <v>0</v>
      </c>
      <c r="F61" s="378">
        <f>SUM(B61:E61)</f>
        <v>36.794</v>
      </c>
      <c r="G61" s="379">
        <f>F61/$F$9</f>
        <v>0.000676990206126167</v>
      </c>
      <c r="H61" s="376">
        <v>25.072</v>
      </c>
      <c r="I61" s="377">
        <v>60.727000000000004</v>
      </c>
      <c r="J61" s="378">
        <v>0</v>
      </c>
      <c r="K61" s="377">
        <v>0</v>
      </c>
      <c r="L61" s="378">
        <f>SUM(H61:K61)</f>
        <v>85.799</v>
      </c>
      <c r="M61" s="380">
        <f>IF(ISERROR(F61/L61-1),"         /0",(F61/L61-1))</f>
        <v>-0.571160503036166</v>
      </c>
      <c r="N61" s="376">
        <v>63.769999999999996</v>
      </c>
      <c r="O61" s="377">
        <v>155.895</v>
      </c>
      <c r="P61" s="378">
        <v>0</v>
      </c>
      <c r="Q61" s="377">
        <v>0</v>
      </c>
      <c r="R61" s="378">
        <f>SUM(N61:Q61)</f>
        <v>219.66500000000002</v>
      </c>
      <c r="S61" s="379">
        <f>R61/$R$9</f>
        <v>0.0013796806284768883</v>
      </c>
      <c r="T61" s="390">
        <v>86.111</v>
      </c>
      <c r="U61" s="377">
        <v>166.596</v>
      </c>
      <c r="V61" s="378">
        <v>0.938</v>
      </c>
      <c r="W61" s="377">
        <v>0</v>
      </c>
      <c r="X61" s="378">
        <f>SUM(T61:W61)</f>
        <v>253.64499999999998</v>
      </c>
      <c r="Y61" s="381">
        <f>IF(ISERROR(R61/X61-1),"         /0",IF(R61/X61&gt;5,"  *  ",(R61/X61-1)))</f>
        <v>-0.13396676457253232</v>
      </c>
    </row>
    <row r="62" spans="1:25" s="47" customFormat="1" ht="19.5" customHeight="1">
      <c r="A62" s="375" t="s">
        <v>404</v>
      </c>
      <c r="B62" s="376">
        <v>30.413</v>
      </c>
      <c r="C62" s="377">
        <v>1.223</v>
      </c>
      <c r="D62" s="378">
        <v>0</v>
      </c>
      <c r="E62" s="377">
        <v>0</v>
      </c>
      <c r="F62" s="378">
        <f t="shared" si="8"/>
        <v>31.636</v>
      </c>
      <c r="G62" s="379">
        <f t="shared" si="9"/>
        <v>0.0005820857248738224</v>
      </c>
      <c r="H62" s="376">
        <v>33.29</v>
      </c>
      <c r="I62" s="377">
        <v>2.191</v>
      </c>
      <c r="J62" s="378"/>
      <c r="K62" s="377"/>
      <c r="L62" s="378">
        <f t="shared" si="10"/>
        <v>35.481</v>
      </c>
      <c r="M62" s="380">
        <f t="shared" si="16"/>
        <v>-0.10836785885403466</v>
      </c>
      <c r="N62" s="376">
        <v>77.798</v>
      </c>
      <c r="O62" s="377">
        <v>4.72</v>
      </c>
      <c r="P62" s="378">
        <v>0</v>
      </c>
      <c r="Q62" s="377"/>
      <c r="R62" s="378">
        <f t="shared" si="11"/>
        <v>82.518</v>
      </c>
      <c r="S62" s="379">
        <f t="shared" si="12"/>
        <v>0.0005182823212649073</v>
      </c>
      <c r="T62" s="390">
        <v>91.96000000000001</v>
      </c>
      <c r="U62" s="377">
        <v>4.986</v>
      </c>
      <c r="V62" s="378"/>
      <c r="W62" s="377">
        <v>0</v>
      </c>
      <c r="X62" s="378">
        <f t="shared" si="13"/>
        <v>96.94600000000001</v>
      </c>
      <c r="Y62" s="381">
        <f t="shared" si="14"/>
        <v>-0.14882511913848961</v>
      </c>
    </row>
    <row r="63" spans="1:25" s="47" customFormat="1" ht="19.5" customHeight="1" thickBot="1">
      <c r="A63" s="375" t="s">
        <v>462</v>
      </c>
      <c r="B63" s="376">
        <v>40.595</v>
      </c>
      <c r="C63" s="377">
        <v>44.93899999999999</v>
      </c>
      <c r="D63" s="378">
        <v>1.32</v>
      </c>
      <c r="E63" s="377">
        <v>0</v>
      </c>
      <c r="F63" s="378">
        <f t="shared" si="8"/>
        <v>86.85399999999998</v>
      </c>
      <c r="G63" s="379">
        <f t="shared" si="9"/>
        <v>0.0015980678198315515</v>
      </c>
      <c r="H63" s="376">
        <v>62.949999999999996</v>
      </c>
      <c r="I63" s="377">
        <v>24.397</v>
      </c>
      <c r="J63" s="378">
        <v>2.027</v>
      </c>
      <c r="K63" s="377">
        <v>17.506</v>
      </c>
      <c r="L63" s="378">
        <f t="shared" si="10"/>
        <v>106.88</v>
      </c>
      <c r="M63" s="380">
        <f t="shared" si="16"/>
        <v>-0.18736901197604805</v>
      </c>
      <c r="N63" s="376">
        <v>167.739</v>
      </c>
      <c r="O63" s="377">
        <v>122.527</v>
      </c>
      <c r="P63" s="378">
        <v>1.32</v>
      </c>
      <c r="Q63" s="377">
        <v>0.068</v>
      </c>
      <c r="R63" s="378">
        <f t="shared" si="11"/>
        <v>291.654</v>
      </c>
      <c r="S63" s="379">
        <f t="shared" si="12"/>
        <v>0.0018318319897015834</v>
      </c>
      <c r="T63" s="390">
        <v>210.668</v>
      </c>
      <c r="U63" s="377">
        <v>66.56</v>
      </c>
      <c r="V63" s="378">
        <v>4.629</v>
      </c>
      <c r="W63" s="377">
        <v>36.905</v>
      </c>
      <c r="X63" s="378">
        <f t="shared" si="13"/>
        <v>318.76200000000006</v>
      </c>
      <c r="Y63" s="381">
        <f t="shared" si="14"/>
        <v>-0.08504150431983759</v>
      </c>
    </row>
    <row r="64" spans="1:25" s="428" customFormat="1" ht="19.5" customHeight="1">
      <c r="A64" s="421" t="s">
        <v>49</v>
      </c>
      <c r="B64" s="422">
        <f>SUM(B65:B68)</f>
        <v>1004.8340000000001</v>
      </c>
      <c r="C64" s="423">
        <f>SUM(C65:C68)</f>
        <v>43.159</v>
      </c>
      <c r="D64" s="424">
        <f>SUM(D65:D68)</f>
        <v>37.481</v>
      </c>
      <c r="E64" s="423">
        <f>SUM(E65:E68)</f>
        <v>16.43</v>
      </c>
      <c r="F64" s="424">
        <f t="shared" si="8"/>
        <v>1101.9040000000002</v>
      </c>
      <c r="G64" s="425">
        <f t="shared" si="9"/>
        <v>0.02027445279369593</v>
      </c>
      <c r="H64" s="422">
        <f>SUM(H65:H68)</f>
        <v>281.998</v>
      </c>
      <c r="I64" s="423">
        <f>SUM(I65:I68)</f>
        <v>50.569</v>
      </c>
      <c r="J64" s="424">
        <f>SUM(J65:J68)</f>
        <v>252.856</v>
      </c>
      <c r="K64" s="423">
        <f>SUM(K65:K68)</f>
        <v>24.267999999999997</v>
      </c>
      <c r="L64" s="424">
        <f t="shared" si="10"/>
        <v>609.691</v>
      </c>
      <c r="M64" s="426">
        <f t="shared" si="16"/>
        <v>0.8073155090037416</v>
      </c>
      <c r="N64" s="422">
        <f>SUM(N65:N68)</f>
        <v>2925.149</v>
      </c>
      <c r="O64" s="423">
        <f>SUM(O65:O68)</f>
        <v>104.27</v>
      </c>
      <c r="P64" s="424">
        <f>SUM(P65:P68)</f>
        <v>106.62300000000002</v>
      </c>
      <c r="Q64" s="423">
        <f>SUM(Q65:Q68)</f>
        <v>111.843</v>
      </c>
      <c r="R64" s="424">
        <f t="shared" si="11"/>
        <v>3247.8849999999998</v>
      </c>
      <c r="S64" s="425">
        <f t="shared" si="12"/>
        <v>0.02039944469087318</v>
      </c>
      <c r="T64" s="422">
        <f>SUM(T65:T68)</f>
        <v>1019.3559999999999</v>
      </c>
      <c r="U64" s="423">
        <f>SUM(U65:U68)</f>
        <v>111.468</v>
      </c>
      <c r="V64" s="424">
        <f>SUM(V65:V68)</f>
        <v>699.838</v>
      </c>
      <c r="W64" s="423">
        <f>SUM(W65:W68)</f>
        <v>260.62</v>
      </c>
      <c r="X64" s="424">
        <f t="shared" si="13"/>
        <v>2091.2819999999997</v>
      </c>
      <c r="Y64" s="427">
        <f t="shared" si="14"/>
        <v>0.5530593195943925</v>
      </c>
    </row>
    <row r="65" spans="1:25" ht="19.5" customHeight="1">
      <c r="A65" s="368" t="s">
        <v>419</v>
      </c>
      <c r="B65" s="369">
        <v>888.51</v>
      </c>
      <c r="C65" s="370">
        <v>30.904</v>
      </c>
      <c r="D65" s="371">
        <v>0</v>
      </c>
      <c r="E65" s="370">
        <v>0</v>
      </c>
      <c r="F65" s="371">
        <f>SUM(B65:E65)</f>
        <v>919.414</v>
      </c>
      <c r="G65" s="372">
        <f>F65/$F$9</f>
        <v>0.01691673298296689</v>
      </c>
      <c r="H65" s="369">
        <v>144.424</v>
      </c>
      <c r="I65" s="370">
        <v>21.686</v>
      </c>
      <c r="J65" s="371">
        <v>189.583</v>
      </c>
      <c r="K65" s="370">
        <v>0</v>
      </c>
      <c r="L65" s="371">
        <f t="shared" si="10"/>
        <v>355.693</v>
      </c>
      <c r="M65" s="373">
        <f>IF(ISERROR(F65/L65-1),"         /0",(F65/L65-1))</f>
        <v>1.5848526678905688</v>
      </c>
      <c r="N65" s="369">
        <v>2570.482</v>
      </c>
      <c r="O65" s="370">
        <v>73.451</v>
      </c>
      <c r="P65" s="371">
        <v>17.233</v>
      </c>
      <c r="Q65" s="370">
        <v>40.528999999999996</v>
      </c>
      <c r="R65" s="371">
        <f>SUM(N65:Q65)</f>
        <v>2701.695</v>
      </c>
      <c r="S65" s="372">
        <f>R65/$R$9</f>
        <v>0.01696891291536142</v>
      </c>
      <c r="T65" s="389">
        <v>498.50399999999996</v>
      </c>
      <c r="U65" s="370">
        <v>52.114</v>
      </c>
      <c r="V65" s="371">
        <v>495.37699999999995</v>
      </c>
      <c r="W65" s="370">
        <v>30.256999999999998</v>
      </c>
      <c r="X65" s="371">
        <f>SUM(T65:W65)</f>
        <v>1076.252</v>
      </c>
      <c r="Y65" s="374">
        <f>IF(ISERROR(R65/X65-1),"         /0",IF(R65/X65&gt;5,"  *  ",(R65/X65-1)))</f>
        <v>1.5102810494196528</v>
      </c>
    </row>
    <row r="66" spans="1:25" ht="19.5" customHeight="1">
      <c r="A66" s="401" t="s">
        <v>420</v>
      </c>
      <c r="B66" s="402">
        <v>24.306</v>
      </c>
      <c r="C66" s="403">
        <v>10.587</v>
      </c>
      <c r="D66" s="404">
        <v>37.481</v>
      </c>
      <c r="E66" s="403">
        <v>16.34</v>
      </c>
      <c r="F66" s="404">
        <f>SUM(B66:E66)</f>
        <v>88.714</v>
      </c>
      <c r="G66" s="407">
        <f>F66/$F$9</f>
        <v>0.0016322908394378645</v>
      </c>
      <c r="H66" s="402">
        <v>38.39</v>
      </c>
      <c r="I66" s="403">
        <v>9.319</v>
      </c>
      <c r="J66" s="404">
        <v>63.233</v>
      </c>
      <c r="K66" s="403">
        <v>22.680999999999997</v>
      </c>
      <c r="L66" s="404">
        <f t="shared" si="10"/>
        <v>133.623</v>
      </c>
      <c r="M66" s="747">
        <f>IF(ISERROR(F66/L66-1),"         /0",(F66/L66-1))</f>
        <v>-0.33608735023162173</v>
      </c>
      <c r="N66" s="402">
        <v>64.263</v>
      </c>
      <c r="O66" s="403">
        <v>17.997</v>
      </c>
      <c r="P66" s="404">
        <v>68.507</v>
      </c>
      <c r="Q66" s="403">
        <v>66.70100000000001</v>
      </c>
      <c r="R66" s="404">
        <f>SUM(N66:Q66)</f>
        <v>217.46800000000002</v>
      </c>
      <c r="S66" s="407">
        <f>R66/$R$9</f>
        <v>0.001365881623898263</v>
      </c>
      <c r="T66" s="420">
        <v>103.125</v>
      </c>
      <c r="U66" s="403">
        <v>18.996000000000002</v>
      </c>
      <c r="V66" s="404">
        <v>204.01100000000002</v>
      </c>
      <c r="W66" s="403">
        <v>64.941</v>
      </c>
      <c r="X66" s="404">
        <f>SUM(T66:W66)</f>
        <v>391.0730000000001</v>
      </c>
      <c r="Y66" s="409">
        <f>IF(ISERROR(R66/X66-1),"         /0",IF(R66/X66&gt;5,"  *  ",(R66/X66-1)))</f>
        <v>-0.4439196774003832</v>
      </c>
    </row>
    <row r="67" spans="1:25" ht="19.5" customHeight="1">
      <c r="A67" s="401" t="s">
        <v>418</v>
      </c>
      <c r="B67" s="402">
        <v>71.096</v>
      </c>
      <c r="C67" s="403">
        <v>1.668</v>
      </c>
      <c r="D67" s="404">
        <v>0</v>
      </c>
      <c r="E67" s="403">
        <v>0</v>
      </c>
      <c r="F67" s="404">
        <f>SUM(B67:E67)</f>
        <v>72.76400000000001</v>
      </c>
      <c r="G67" s="407">
        <f>F67/$F$9</f>
        <v>0.0013388192465772796</v>
      </c>
      <c r="H67" s="402">
        <v>80.61099999999999</v>
      </c>
      <c r="I67" s="403">
        <v>9.776</v>
      </c>
      <c r="J67" s="404">
        <v>0.04</v>
      </c>
      <c r="K67" s="403">
        <v>0</v>
      </c>
      <c r="L67" s="404">
        <f t="shared" si="10"/>
        <v>90.42699999999999</v>
      </c>
      <c r="M67" s="747">
        <f>IF(ISERROR(F67/L67-1),"         /0",(F67/L67-1))</f>
        <v>-0.19532882877901492</v>
      </c>
      <c r="N67" s="402">
        <v>226.29500000000004</v>
      </c>
      <c r="O67" s="403">
        <v>10.952</v>
      </c>
      <c r="P67" s="404">
        <v>20.843</v>
      </c>
      <c r="Q67" s="403">
        <v>4.523</v>
      </c>
      <c r="R67" s="404">
        <f>SUM(N67:Q67)</f>
        <v>262.61300000000006</v>
      </c>
      <c r="S67" s="407">
        <f>R67/$R$9</f>
        <v>0.0016494301271763872</v>
      </c>
      <c r="T67" s="420">
        <v>356.183</v>
      </c>
      <c r="U67" s="403">
        <v>27.468</v>
      </c>
      <c r="V67" s="404">
        <v>0.07</v>
      </c>
      <c r="W67" s="403">
        <v>4.664</v>
      </c>
      <c r="X67" s="404">
        <f>SUM(T67:W67)</f>
        <v>388.385</v>
      </c>
      <c r="Y67" s="409">
        <f>IF(ISERROR(R67/X67-1),"         /0",IF(R67/X67&gt;5,"  *  ",(R67/X67-1)))</f>
        <v>-0.3238333097313232</v>
      </c>
    </row>
    <row r="68" spans="1:25" ht="19.5" customHeight="1" thickBot="1">
      <c r="A68" s="375" t="s">
        <v>462</v>
      </c>
      <c r="B68" s="376">
        <v>20.922</v>
      </c>
      <c r="C68" s="377">
        <v>0</v>
      </c>
      <c r="D68" s="378">
        <v>0</v>
      </c>
      <c r="E68" s="377">
        <v>0.09</v>
      </c>
      <c r="F68" s="378">
        <f t="shared" si="8"/>
        <v>21.012</v>
      </c>
      <c r="G68" s="379">
        <f t="shared" si="9"/>
        <v>0.0003866097247138942</v>
      </c>
      <c r="H68" s="376">
        <v>18.573</v>
      </c>
      <c r="I68" s="377">
        <v>9.788</v>
      </c>
      <c r="J68" s="378">
        <v>0</v>
      </c>
      <c r="K68" s="377">
        <v>1.5870000000000002</v>
      </c>
      <c r="L68" s="378">
        <f t="shared" si="10"/>
        <v>29.948</v>
      </c>
      <c r="M68" s="380">
        <f t="shared" si="16"/>
        <v>-0.2983838653666355</v>
      </c>
      <c r="N68" s="376">
        <v>64.109</v>
      </c>
      <c r="O68" s="377">
        <v>1.87</v>
      </c>
      <c r="P68" s="378">
        <v>0.04</v>
      </c>
      <c r="Q68" s="377">
        <v>0.09</v>
      </c>
      <c r="R68" s="378">
        <f t="shared" si="11"/>
        <v>66.10900000000001</v>
      </c>
      <c r="S68" s="379">
        <f t="shared" si="12"/>
        <v>0.0004152200244371138</v>
      </c>
      <c r="T68" s="390">
        <v>61.544000000000004</v>
      </c>
      <c r="U68" s="377">
        <v>12.89</v>
      </c>
      <c r="V68" s="378">
        <v>0.38</v>
      </c>
      <c r="W68" s="377">
        <v>160.75799999999998</v>
      </c>
      <c r="X68" s="378">
        <f t="shared" si="13"/>
        <v>235.57199999999997</v>
      </c>
      <c r="Y68" s="381">
        <f t="shared" si="14"/>
        <v>-0.7193681761839268</v>
      </c>
    </row>
    <row r="69" spans="1:25" s="47" customFormat="1" ht="19.5" customHeight="1" thickBot="1">
      <c r="A69" s="54" t="s">
        <v>48</v>
      </c>
      <c r="B69" s="51">
        <v>23.322</v>
      </c>
      <c r="C69" s="50">
        <v>3.907</v>
      </c>
      <c r="D69" s="49">
        <v>80.419</v>
      </c>
      <c r="E69" s="50">
        <v>0</v>
      </c>
      <c r="F69" s="49">
        <f t="shared" si="8"/>
        <v>107.648</v>
      </c>
      <c r="G69" s="52">
        <f t="shared" si="9"/>
        <v>0.001980666459451803</v>
      </c>
      <c r="H69" s="51">
        <v>79.454</v>
      </c>
      <c r="I69" s="50">
        <v>0.321</v>
      </c>
      <c r="J69" s="49"/>
      <c r="K69" s="50">
        <v>0</v>
      </c>
      <c r="L69" s="49">
        <f t="shared" si="10"/>
        <v>79.77499999999999</v>
      </c>
      <c r="M69" s="53">
        <f t="shared" si="16"/>
        <v>0.34939517392666875</v>
      </c>
      <c r="N69" s="51">
        <v>131.675</v>
      </c>
      <c r="O69" s="50">
        <v>7.9830000000000005</v>
      </c>
      <c r="P69" s="49">
        <v>80.419</v>
      </c>
      <c r="Q69" s="50"/>
      <c r="R69" s="49">
        <f t="shared" si="11"/>
        <v>220.077</v>
      </c>
      <c r="S69" s="52">
        <f t="shared" si="12"/>
        <v>0.0013822683343878545</v>
      </c>
      <c r="T69" s="51">
        <v>204.22499999999997</v>
      </c>
      <c r="U69" s="50">
        <v>2.193</v>
      </c>
      <c r="V69" s="49">
        <v>0.1</v>
      </c>
      <c r="W69" s="50">
        <v>0.18</v>
      </c>
      <c r="X69" s="49">
        <f t="shared" si="13"/>
        <v>206.69799999999998</v>
      </c>
      <c r="Y69" s="48">
        <f t="shared" si="14"/>
        <v>0.06472728328285715</v>
      </c>
    </row>
    <row r="70" ht="10.5" customHeight="1" thickTop="1">
      <c r="A70" s="22"/>
    </row>
    <row r="71" ht="14.25">
      <c r="A71" s="22" t="s">
        <v>37</v>
      </c>
    </row>
    <row r="72" ht="14.25">
      <c r="A72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0:Y65536 M70:M65536 Y3 M3 M5 Y5 Y7:Y8 M7:M8">
    <cfRule type="cellIs" priority="4" dxfId="97" operator="lessThan" stopIfTrue="1">
      <formula>0</formula>
    </cfRule>
  </conditionalFormatting>
  <conditionalFormatting sqref="Y9:Y69 M9:M69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64:K64 M64:W6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22">
      <selection activeCell="A9" sqref="A9:IV9"/>
    </sheetView>
  </sheetViews>
  <sheetFormatPr defaultColWidth="8.00390625" defaultRowHeight="15"/>
  <cols>
    <col min="1" max="1" width="23.8515625" style="23" customWidth="1"/>
    <col min="2" max="2" width="8.57421875" style="23" customWidth="1"/>
    <col min="3" max="3" width="9.7109375" style="23" bestFit="1" customWidth="1"/>
    <col min="4" max="4" width="8.00390625" style="23" bestFit="1" customWidth="1"/>
    <col min="5" max="5" width="9.7109375" style="23" bestFit="1" customWidth="1"/>
    <col min="6" max="6" width="9.421875" style="23" bestFit="1" customWidth="1"/>
    <col min="7" max="7" width="11.28125" style="23" customWidth="1"/>
    <col min="8" max="8" width="9.28125" style="23" bestFit="1" customWidth="1"/>
    <col min="9" max="9" width="9.7109375" style="23" bestFit="1" customWidth="1"/>
    <col min="10" max="10" width="8.57421875" style="23" customWidth="1"/>
    <col min="11" max="11" width="9.7109375" style="23" bestFit="1" customWidth="1"/>
    <col min="12" max="12" width="9.28125" style="23" bestFit="1" customWidth="1"/>
    <col min="13" max="13" width="11.57421875" style="23" customWidth="1"/>
    <col min="14" max="14" width="9.7109375" style="23" customWidth="1"/>
    <col min="15" max="15" width="10.8515625" style="23" customWidth="1"/>
    <col min="16" max="16" width="9.57421875" style="23" customWidth="1"/>
    <col min="17" max="17" width="10.140625" style="23" customWidth="1"/>
    <col min="18" max="18" width="10.57421875" style="23" customWidth="1"/>
    <col min="19" max="19" width="11.00390625" style="23" customWidth="1"/>
    <col min="20" max="20" width="10.421875" style="23" customWidth="1"/>
    <col min="21" max="23" width="10.28125" style="23" customWidth="1"/>
    <col min="24" max="24" width="10.421875" style="23" customWidth="1"/>
    <col min="25" max="25" width="8.7109375" style="23" bestFit="1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700" t="s">
        <v>64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2"/>
    </row>
    <row r="4" spans="1:25" ht="21" customHeight="1" thickBot="1">
      <c r="A4" s="709" t="s">
        <v>40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1"/>
    </row>
    <row r="5" spans="1:25" s="59" customFormat="1" ht="18" customHeight="1" thickBot="1" thickTop="1">
      <c r="A5" s="646" t="s">
        <v>63</v>
      </c>
      <c r="B5" s="693" t="s">
        <v>33</v>
      </c>
      <c r="C5" s="694"/>
      <c r="D5" s="694"/>
      <c r="E5" s="694"/>
      <c r="F5" s="694"/>
      <c r="G5" s="694"/>
      <c r="H5" s="694"/>
      <c r="I5" s="694"/>
      <c r="J5" s="695"/>
      <c r="K5" s="695"/>
      <c r="L5" s="695"/>
      <c r="M5" s="696"/>
      <c r="N5" s="693" t="s">
        <v>32</v>
      </c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7"/>
    </row>
    <row r="6" spans="1:25" s="35" customFormat="1" ht="26.25" customHeight="1" thickBot="1">
      <c r="A6" s="647"/>
      <c r="B6" s="685" t="s">
        <v>154</v>
      </c>
      <c r="C6" s="686"/>
      <c r="D6" s="686"/>
      <c r="E6" s="686"/>
      <c r="F6" s="686"/>
      <c r="G6" s="690" t="s">
        <v>31</v>
      </c>
      <c r="H6" s="685" t="s">
        <v>155</v>
      </c>
      <c r="I6" s="686"/>
      <c r="J6" s="686"/>
      <c r="K6" s="686"/>
      <c r="L6" s="686"/>
      <c r="M6" s="687" t="s">
        <v>30</v>
      </c>
      <c r="N6" s="685" t="s">
        <v>156</v>
      </c>
      <c r="O6" s="686"/>
      <c r="P6" s="686"/>
      <c r="Q6" s="686"/>
      <c r="R6" s="686"/>
      <c r="S6" s="690" t="s">
        <v>31</v>
      </c>
      <c r="T6" s="685" t="s">
        <v>157</v>
      </c>
      <c r="U6" s="686"/>
      <c r="V6" s="686"/>
      <c r="W6" s="686"/>
      <c r="X6" s="686"/>
      <c r="Y6" s="703" t="s">
        <v>30</v>
      </c>
    </row>
    <row r="7" spans="1:25" s="35" customFormat="1" ht="26.25" customHeight="1">
      <c r="A7" s="648"/>
      <c r="B7" s="659" t="s">
        <v>20</v>
      </c>
      <c r="C7" s="651"/>
      <c r="D7" s="650" t="s">
        <v>19</v>
      </c>
      <c r="E7" s="651"/>
      <c r="F7" s="718" t="s">
        <v>15</v>
      </c>
      <c r="G7" s="691"/>
      <c r="H7" s="659" t="s">
        <v>20</v>
      </c>
      <c r="I7" s="651"/>
      <c r="J7" s="650" t="s">
        <v>19</v>
      </c>
      <c r="K7" s="651"/>
      <c r="L7" s="718" t="s">
        <v>15</v>
      </c>
      <c r="M7" s="688"/>
      <c r="N7" s="659" t="s">
        <v>20</v>
      </c>
      <c r="O7" s="651"/>
      <c r="P7" s="650" t="s">
        <v>19</v>
      </c>
      <c r="Q7" s="651"/>
      <c r="R7" s="718" t="s">
        <v>15</v>
      </c>
      <c r="S7" s="691"/>
      <c r="T7" s="659" t="s">
        <v>20</v>
      </c>
      <c r="U7" s="651"/>
      <c r="V7" s="650" t="s">
        <v>19</v>
      </c>
      <c r="W7" s="651"/>
      <c r="X7" s="718" t="s">
        <v>15</v>
      </c>
      <c r="Y7" s="704"/>
    </row>
    <row r="8" spans="1:25" s="55" customFormat="1" ht="15.75" customHeight="1" thickBot="1">
      <c r="A8" s="649"/>
      <c r="B8" s="58" t="s">
        <v>28</v>
      </c>
      <c r="C8" s="56" t="s">
        <v>27</v>
      </c>
      <c r="D8" s="57" t="s">
        <v>28</v>
      </c>
      <c r="E8" s="56" t="s">
        <v>27</v>
      </c>
      <c r="F8" s="699"/>
      <c r="G8" s="692"/>
      <c r="H8" s="58" t="s">
        <v>28</v>
      </c>
      <c r="I8" s="56" t="s">
        <v>27</v>
      </c>
      <c r="J8" s="57" t="s">
        <v>28</v>
      </c>
      <c r="K8" s="56" t="s">
        <v>27</v>
      </c>
      <c r="L8" s="699"/>
      <c r="M8" s="689"/>
      <c r="N8" s="58" t="s">
        <v>28</v>
      </c>
      <c r="O8" s="56" t="s">
        <v>27</v>
      </c>
      <c r="P8" s="57" t="s">
        <v>28</v>
      </c>
      <c r="Q8" s="56" t="s">
        <v>27</v>
      </c>
      <c r="R8" s="699"/>
      <c r="S8" s="692"/>
      <c r="T8" s="58" t="s">
        <v>28</v>
      </c>
      <c r="U8" s="56" t="s">
        <v>27</v>
      </c>
      <c r="V8" s="57" t="s">
        <v>28</v>
      </c>
      <c r="W8" s="56" t="s">
        <v>27</v>
      </c>
      <c r="X8" s="699"/>
      <c r="Y8" s="705"/>
    </row>
    <row r="9" spans="1:25" s="223" customFormat="1" ht="18" customHeight="1" thickBot="1" thickTop="1">
      <c r="A9" s="748" t="s">
        <v>22</v>
      </c>
      <c r="B9" s="527">
        <f>B10+B14+B24+B32+B39+B43</f>
        <v>27743.713000000003</v>
      </c>
      <c r="C9" s="528">
        <f>C10+C14+C24+C32+C39+C43</f>
        <v>16836.143</v>
      </c>
      <c r="D9" s="529">
        <f>D10+D14+D24+D32+D39+D43</f>
        <v>5924.5599999999995</v>
      </c>
      <c r="E9" s="528">
        <f>E10+E14+E24+E32+E39+E43</f>
        <v>3844.967</v>
      </c>
      <c r="F9" s="529">
        <f>SUM(B9:E9)</f>
        <v>54349.382999999994</v>
      </c>
      <c r="G9" s="744">
        <f>F9/$F$9</f>
        <v>1</v>
      </c>
      <c r="H9" s="527">
        <f>H10+H14+H24+H32+H39+H43</f>
        <v>24563.033</v>
      </c>
      <c r="I9" s="528">
        <f>I10+I14+I24+I32+I39+I43</f>
        <v>14469.633</v>
      </c>
      <c r="J9" s="529">
        <f>J10+J14+J24+J32+J39+J43</f>
        <v>11378.895999999999</v>
      </c>
      <c r="K9" s="528">
        <f>K10+K14+K24+K32+K39+K43</f>
        <v>5860.128</v>
      </c>
      <c r="L9" s="529">
        <f>SUM(H9:K9)</f>
        <v>56271.689999999995</v>
      </c>
      <c r="M9" s="745">
        <f>IF(ISERROR(F9/L9-1),"         /0",(F9/L9-1))</f>
        <v>-0.03416117411792685</v>
      </c>
      <c r="N9" s="527">
        <f>N10+N14+N24+N32+N39+N43</f>
        <v>81158.04899999998</v>
      </c>
      <c r="O9" s="528">
        <f>O10+O14+O24+O32+O39+O43</f>
        <v>45291.039</v>
      </c>
      <c r="P9" s="529">
        <f>P10+P14+P24+P32+P39+P43</f>
        <v>21753.204000000005</v>
      </c>
      <c r="Q9" s="528">
        <f>Q10+Q14+Q24+Q32+Q39+Q43</f>
        <v>11012.091000000004</v>
      </c>
      <c r="R9" s="529">
        <f>SUM(N9:Q9)</f>
        <v>159214.383</v>
      </c>
      <c r="S9" s="744">
        <f>R9/$R$9</f>
        <v>1</v>
      </c>
      <c r="T9" s="527">
        <f>T10+T14+T24+T32+T39+T43</f>
        <v>66730.47799999999</v>
      </c>
      <c r="U9" s="528">
        <f>U10+U14+U24+U32+U39+U43</f>
        <v>37357.945999999996</v>
      </c>
      <c r="V9" s="529">
        <f>V10+V14+V24+V32+V39+V43</f>
        <v>42378.617999999995</v>
      </c>
      <c r="W9" s="528">
        <f>W10+W14+W24+W32+W39+W43</f>
        <v>16136.240999999998</v>
      </c>
      <c r="X9" s="529">
        <f>SUM(T9:W9)</f>
        <v>162603.283</v>
      </c>
      <c r="Y9" s="746">
        <f>IF(ISERROR(R9/X9-1),"         /0",(R9/X9-1))</f>
        <v>-0.02084152261550587</v>
      </c>
    </row>
    <row r="10" spans="1:25" s="69" customFormat="1" ht="19.5" customHeight="1" thickTop="1">
      <c r="A10" s="78" t="s">
        <v>53</v>
      </c>
      <c r="B10" s="75">
        <f>SUM(B11:B13)</f>
        <v>16994.365</v>
      </c>
      <c r="C10" s="74">
        <f>SUM(C11:C13)</f>
        <v>6979.815999999999</v>
      </c>
      <c r="D10" s="73">
        <f>SUM(D11:D13)</f>
        <v>4518.568</v>
      </c>
      <c r="E10" s="72">
        <f>SUM(E11:E13)</f>
        <v>3405.7010000000005</v>
      </c>
      <c r="F10" s="73">
        <f aca="true" t="shared" si="0" ref="F10:F43">SUM(B10:E10)</f>
        <v>31898.45</v>
      </c>
      <c r="G10" s="76">
        <f aca="true" t="shared" si="1" ref="G10:G43">F10/$F$9</f>
        <v>0.5869146665381648</v>
      </c>
      <c r="H10" s="75">
        <f>SUM(H11:H13)</f>
        <v>14114.631999999998</v>
      </c>
      <c r="I10" s="74">
        <f>SUM(I11:I13)</f>
        <v>5008.193</v>
      </c>
      <c r="J10" s="73">
        <f>SUM(J11:J13)</f>
        <v>8860.731</v>
      </c>
      <c r="K10" s="72">
        <f>SUM(K11:K13)</f>
        <v>4179.137</v>
      </c>
      <c r="L10" s="73">
        <f aca="true" t="shared" si="2" ref="L10:L43">SUM(H10:K10)</f>
        <v>32162.692999999996</v>
      </c>
      <c r="M10" s="77">
        <f aca="true" t="shared" si="3" ref="M10:M23">IF(ISERROR(F10/L10-1),"         /0",(F10/L10-1))</f>
        <v>-0.008215823221021767</v>
      </c>
      <c r="N10" s="75">
        <f>SUM(N11:N13)</f>
        <v>51760.895999999986</v>
      </c>
      <c r="O10" s="74">
        <f>SUM(O11:O13)</f>
        <v>18695.864</v>
      </c>
      <c r="P10" s="73">
        <f>SUM(P11:P13)</f>
        <v>18929.486000000004</v>
      </c>
      <c r="Q10" s="72">
        <f>SUM(Q11:Q13)</f>
        <v>9605.870000000003</v>
      </c>
      <c r="R10" s="73">
        <f aca="true" t="shared" si="4" ref="R10:R43">SUM(N10:Q10)</f>
        <v>98992.11599999998</v>
      </c>
      <c r="S10" s="76">
        <f aca="true" t="shared" si="5" ref="S10:S43">R10/$R$9</f>
        <v>0.6217536012434253</v>
      </c>
      <c r="T10" s="75">
        <f>SUM(T11:T13)</f>
        <v>38303.51299999998</v>
      </c>
      <c r="U10" s="74">
        <f>SUM(U11:U13)</f>
        <v>13228.416999999996</v>
      </c>
      <c r="V10" s="73">
        <f>SUM(V11:V13)</f>
        <v>36068.72899999999</v>
      </c>
      <c r="W10" s="72">
        <f>SUM(W11:W13)</f>
        <v>11902.351999999999</v>
      </c>
      <c r="X10" s="73">
        <f aca="true" t="shared" si="6" ref="X10:X40">SUM(T10:W10)</f>
        <v>99503.01099999995</v>
      </c>
      <c r="Y10" s="70">
        <f aca="true" t="shared" si="7" ref="Y10:Y43">IF(ISERROR(R10/X10-1),"         /0",IF(R10/X10&gt;5,"  *  ",(R10/X10-1)))</f>
        <v>-0.00513446773987547</v>
      </c>
    </row>
    <row r="11" spans="1:25" ht="19.5" customHeight="1">
      <c r="A11" s="123" t="s">
        <v>422</v>
      </c>
      <c r="B11" s="124">
        <v>16862.554</v>
      </c>
      <c r="C11" s="125">
        <v>6834.288</v>
      </c>
      <c r="D11" s="126">
        <v>4518.568</v>
      </c>
      <c r="E11" s="147">
        <v>3321.7560000000003</v>
      </c>
      <c r="F11" s="126">
        <f t="shared" si="0"/>
        <v>31537.166</v>
      </c>
      <c r="G11" s="127">
        <f t="shared" si="1"/>
        <v>0.5802672313685696</v>
      </c>
      <c r="H11" s="124">
        <v>13952.590999999999</v>
      </c>
      <c r="I11" s="125">
        <v>4913.501</v>
      </c>
      <c r="J11" s="126">
        <v>8860.731</v>
      </c>
      <c r="K11" s="147">
        <v>4179.137</v>
      </c>
      <c r="L11" s="126">
        <f t="shared" si="2"/>
        <v>31905.959999999995</v>
      </c>
      <c r="M11" s="128">
        <f t="shared" si="3"/>
        <v>-0.011558780867273577</v>
      </c>
      <c r="N11" s="124">
        <v>51237.34199999999</v>
      </c>
      <c r="O11" s="125">
        <v>18383.559</v>
      </c>
      <c r="P11" s="126">
        <v>18887.139000000003</v>
      </c>
      <c r="Q11" s="147">
        <v>9506.216000000002</v>
      </c>
      <c r="R11" s="126">
        <f t="shared" si="4"/>
        <v>98014.25599999998</v>
      </c>
      <c r="S11" s="127">
        <f t="shared" si="5"/>
        <v>0.615611819442217</v>
      </c>
      <c r="T11" s="124">
        <v>37815.49399999998</v>
      </c>
      <c r="U11" s="125">
        <v>12903.946999999996</v>
      </c>
      <c r="V11" s="126">
        <v>36068.72899999999</v>
      </c>
      <c r="W11" s="147">
        <v>11845.518999999998</v>
      </c>
      <c r="X11" s="126">
        <f t="shared" si="6"/>
        <v>98633.68899999997</v>
      </c>
      <c r="Y11" s="129">
        <f t="shared" si="7"/>
        <v>-0.006280136191600727</v>
      </c>
    </row>
    <row r="12" spans="1:25" ht="19.5" customHeight="1">
      <c r="A12" s="130" t="s">
        <v>423</v>
      </c>
      <c r="B12" s="131">
        <v>84.22199999999998</v>
      </c>
      <c r="C12" s="132">
        <v>110.976</v>
      </c>
      <c r="D12" s="133">
        <v>0</v>
      </c>
      <c r="E12" s="148">
        <v>83.945</v>
      </c>
      <c r="F12" s="133">
        <f t="shared" si="0"/>
        <v>279.143</v>
      </c>
      <c r="G12" s="134">
        <f t="shared" si="1"/>
        <v>0.005136084065572557</v>
      </c>
      <c r="H12" s="131">
        <v>120.961</v>
      </c>
      <c r="I12" s="132">
        <v>93.841</v>
      </c>
      <c r="J12" s="133"/>
      <c r="K12" s="148"/>
      <c r="L12" s="133">
        <f t="shared" si="2"/>
        <v>214.802</v>
      </c>
      <c r="M12" s="135">
        <f t="shared" si="3"/>
        <v>0.29953631716650664</v>
      </c>
      <c r="N12" s="131">
        <v>336.9369999999999</v>
      </c>
      <c r="O12" s="132">
        <v>261.68100000000004</v>
      </c>
      <c r="P12" s="133">
        <v>0</v>
      </c>
      <c r="Q12" s="148">
        <v>99.654</v>
      </c>
      <c r="R12" s="133">
        <f t="shared" si="4"/>
        <v>698.2719999999999</v>
      </c>
      <c r="S12" s="134">
        <f t="shared" si="5"/>
        <v>0.004385734421996284</v>
      </c>
      <c r="T12" s="131">
        <v>324.025</v>
      </c>
      <c r="U12" s="132">
        <v>296.89799999999997</v>
      </c>
      <c r="V12" s="133"/>
      <c r="W12" s="148">
        <v>15.235</v>
      </c>
      <c r="X12" s="133">
        <f t="shared" si="6"/>
        <v>636.158</v>
      </c>
      <c r="Y12" s="136">
        <f t="shared" si="7"/>
        <v>0.09763926571700732</v>
      </c>
    </row>
    <row r="13" spans="1:25" ht="19.5" customHeight="1" thickBot="1">
      <c r="A13" s="137" t="s">
        <v>424</v>
      </c>
      <c r="B13" s="138">
        <v>47.589</v>
      </c>
      <c r="C13" s="139">
        <v>34.552</v>
      </c>
      <c r="D13" s="140">
        <v>0</v>
      </c>
      <c r="E13" s="149">
        <v>0</v>
      </c>
      <c r="F13" s="140">
        <f t="shared" si="0"/>
        <v>82.14099999999999</v>
      </c>
      <c r="G13" s="141">
        <f t="shared" si="1"/>
        <v>0.0015113511040226529</v>
      </c>
      <c r="H13" s="138">
        <v>41.08</v>
      </c>
      <c r="I13" s="139">
        <v>0.851</v>
      </c>
      <c r="J13" s="140"/>
      <c r="K13" s="149">
        <v>0</v>
      </c>
      <c r="L13" s="140">
        <f t="shared" si="2"/>
        <v>41.931</v>
      </c>
      <c r="M13" s="142">
        <f t="shared" si="3"/>
        <v>0.9589563807207078</v>
      </c>
      <c r="N13" s="138">
        <v>186.617</v>
      </c>
      <c r="O13" s="139">
        <v>50.623999999999995</v>
      </c>
      <c r="P13" s="140">
        <v>42.347</v>
      </c>
      <c r="Q13" s="149">
        <v>0</v>
      </c>
      <c r="R13" s="140">
        <f t="shared" si="4"/>
        <v>279.58799999999997</v>
      </c>
      <c r="S13" s="141">
        <f t="shared" si="5"/>
        <v>0.0017560473792119645</v>
      </c>
      <c r="T13" s="138">
        <v>163.994</v>
      </c>
      <c r="U13" s="139">
        <v>27.572</v>
      </c>
      <c r="V13" s="140">
        <v>0</v>
      </c>
      <c r="W13" s="149">
        <v>41.598</v>
      </c>
      <c r="X13" s="140">
        <f t="shared" si="6"/>
        <v>233.164</v>
      </c>
      <c r="Y13" s="143">
        <f t="shared" si="7"/>
        <v>0.19910449297490174</v>
      </c>
    </row>
    <row r="14" spans="1:25" s="69" customFormat="1" ht="19.5" customHeight="1">
      <c r="A14" s="78" t="s">
        <v>52</v>
      </c>
      <c r="B14" s="75">
        <f>SUM(B15:B23)</f>
        <v>3460.186</v>
      </c>
      <c r="C14" s="74">
        <f>SUM(C15:C23)</f>
        <v>5074.22</v>
      </c>
      <c r="D14" s="73">
        <f>SUM(D15:D23)</f>
        <v>570.514</v>
      </c>
      <c r="E14" s="72">
        <f>SUM(E15:E23)</f>
        <v>281.385</v>
      </c>
      <c r="F14" s="73">
        <f t="shared" si="0"/>
        <v>9386.305</v>
      </c>
      <c r="G14" s="76">
        <f t="shared" si="1"/>
        <v>0.1727030645407695</v>
      </c>
      <c r="H14" s="75">
        <f>SUM(H15:H23)</f>
        <v>4127.874</v>
      </c>
      <c r="I14" s="74">
        <f>SUM(I15:I23)</f>
        <v>4587.128000000001</v>
      </c>
      <c r="J14" s="73">
        <f>SUM(J15:J23)</f>
        <v>678.319</v>
      </c>
      <c r="K14" s="72">
        <f>SUM(K15:K23)</f>
        <v>427.664</v>
      </c>
      <c r="L14" s="73">
        <f t="shared" si="2"/>
        <v>9820.985</v>
      </c>
      <c r="M14" s="77">
        <f t="shared" si="3"/>
        <v>-0.04426032623000653</v>
      </c>
      <c r="N14" s="75">
        <f>SUM(N15:N23)</f>
        <v>9503.559</v>
      </c>
      <c r="O14" s="74">
        <f>SUM(O15:O23)</f>
        <v>13877.976999999999</v>
      </c>
      <c r="P14" s="73">
        <f>SUM(P15:P23)</f>
        <v>1345.824</v>
      </c>
      <c r="Q14" s="72">
        <f>SUM(Q15:Q23)</f>
        <v>970.843</v>
      </c>
      <c r="R14" s="73">
        <f t="shared" si="4"/>
        <v>25698.203</v>
      </c>
      <c r="S14" s="76">
        <f t="shared" si="5"/>
        <v>0.16140629078718347</v>
      </c>
      <c r="T14" s="75">
        <f>SUM(T15:T23)</f>
        <v>10922.931999999999</v>
      </c>
      <c r="U14" s="74">
        <f>SUM(U15:U23)</f>
        <v>11772.019</v>
      </c>
      <c r="V14" s="73">
        <f>SUM(V15:V23)</f>
        <v>1808.221</v>
      </c>
      <c r="W14" s="72">
        <f>SUM(W15:W23)</f>
        <v>978.3900000000002</v>
      </c>
      <c r="X14" s="73">
        <f t="shared" si="6"/>
        <v>25481.562</v>
      </c>
      <c r="Y14" s="70">
        <f t="shared" si="7"/>
        <v>0.008501872844372649</v>
      </c>
    </row>
    <row r="15" spans="1:25" ht="19.5" customHeight="1">
      <c r="A15" s="123" t="s">
        <v>426</v>
      </c>
      <c r="B15" s="124">
        <v>611.6410000000001</v>
      </c>
      <c r="C15" s="125">
        <v>1723.9470000000001</v>
      </c>
      <c r="D15" s="126">
        <v>203.367</v>
      </c>
      <c r="E15" s="147">
        <v>173.594</v>
      </c>
      <c r="F15" s="126">
        <f t="shared" si="0"/>
        <v>2712.5490000000004</v>
      </c>
      <c r="G15" s="127">
        <f t="shared" si="1"/>
        <v>0.04990947183337851</v>
      </c>
      <c r="H15" s="124">
        <v>536.5540000000001</v>
      </c>
      <c r="I15" s="125">
        <v>1187.101</v>
      </c>
      <c r="J15" s="126">
        <v>102.31</v>
      </c>
      <c r="K15" s="125">
        <v>0</v>
      </c>
      <c r="L15" s="126">
        <f t="shared" si="2"/>
        <v>1825.9650000000001</v>
      </c>
      <c r="M15" s="128">
        <f t="shared" si="3"/>
        <v>0.4855427130311918</v>
      </c>
      <c r="N15" s="124">
        <v>1404.0199999999998</v>
      </c>
      <c r="O15" s="125">
        <v>4465.44</v>
      </c>
      <c r="P15" s="126">
        <v>467.665</v>
      </c>
      <c r="Q15" s="125">
        <v>747.299</v>
      </c>
      <c r="R15" s="126">
        <f t="shared" si="4"/>
        <v>7084.423999999999</v>
      </c>
      <c r="S15" s="127">
        <f t="shared" si="5"/>
        <v>0.0444961307295962</v>
      </c>
      <c r="T15" s="144">
        <v>1493.501</v>
      </c>
      <c r="U15" s="125">
        <v>3293.1259999999993</v>
      </c>
      <c r="V15" s="126">
        <v>377.269</v>
      </c>
      <c r="W15" s="147">
        <v>3.158</v>
      </c>
      <c r="X15" s="126">
        <f t="shared" si="6"/>
        <v>5167.054</v>
      </c>
      <c r="Y15" s="129">
        <f t="shared" si="7"/>
        <v>0.3710760522340195</v>
      </c>
    </row>
    <row r="16" spans="1:25" ht="19.5" customHeight="1">
      <c r="A16" s="130" t="s">
        <v>425</v>
      </c>
      <c r="B16" s="131">
        <v>963.4809999999999</v>
      </c>
      <c r="C16" s="132">
        <v>560.51</v>
      </c>
      <c r="D16" s="133">
        <v>303.409</v>
      </c>
      <c r="E16" s="148">
        <v>7.069</v>
      </c>
      <c r="F16" s="133">
        <f t="shared" si="0"/>
        <v>1834.469</v>
      </c>
      <c r="G16" s="134">
        <f t="shared" si="1"/>
        <v>0.03375326266353383</v>
      </c>
      <c r="H16" s="131">
        <v>889.639</v>
      </c>
      <c r="I16" s="132">
        <v>831.0479999999999</v>
      </c>
      <c r="J16" s="133">
        <v>303.599</v>
      </c>
      <c r="K16" s="132">
        <v>1.26</v>
      </c>
      <c r="L16" s="133">
        <f t="shared" si="2"/>
        <v>2025.5459999999998</v>
      </c>
      <c r="M16" s="135">
        <f t="shared" si="3"/>
        <v>-0.09433357721819191</v>
      </c>
      <c r="N16" s="131">
        <v>2668.643</v>
      </c>
      <c r="O16" s="132">
        <v>1887.5040000000004</v>
      </c>
      <c r="P16" s="133">
        <v>557.553</v>
      </c>
      <c r="Q16" s="132">
        <v>20.634</v>
      </c>
      <c r="R16" s="133">
        <f t="shared" si="4"/>
        <v>5134.334000000001</v>
      </c>
      <c r="S16" s="134">
        <f t="shared" si="5"/>
        <v>0.032247928254069864</v>
      </c>
      <c r="T16" s="145">
        <v>2230.678</v>
      </c>
      <c r="U16" s="132">
        <v>1795.9489999999996</v>
      </c>
      <c r="V16" s="133">
        <v>759.24</v>
      </c>
      <c r="W16" s="132">
        <v>93.14000000000001</v>
      </c>
      <c r="X16" s="133">
        <f t="shared" si="6"/>
        <v>4879.007</v>
      </c>
      <c r="Y16" s="136">
        <f t="shared" si="7"/>
        <v>0.05233175521166533</v>
      </c>
    </row>
    <row r="17" spans="1:25" ht="19.5" customHeight="1">
      <c r="A17" s="130" t="s">
        <v>427</v>
      </c>
      <c r="B17" s="131">
        <v>630.0160000000001</v>
      </c>
      <c r="C17" s="132">
        <v>1102.038</v>
      </c>
      <c r="D17" s="133">
        <v>12.344</v>
      </c>
      <c r="E17" s="148">
        <v>0</v>
      </c>
      <c r="F17" s="133">
        <f>SUM(B17:E17)</f>
        <v>1744.3980000000001</v>
      </c>
      <c r="G17" s="134">
        <f>F17/$F$9</f>
        <v>0.03209600373936168</v>
      </c>
      <c r="H17" s="131">
        <v>793.084</v>
      </c>
      <c r="I17" s="132">
        <v>689.1229999999999</v>
      </c>
      <c r="J17" s="133">
        <v>196.363</v>
      </c>
      <c r="K17" s="132">
        <v>197.449</v>
      </c>
      <c r="L17" s="133">
        <f>SUM(H17:K17)</f>
        <v>1876.019</v>
      </c>
      <c r="M17" s="135">
        <f>IF(ISERROR(F17/L17-1),"         /0",(F17/L17-1))</f>
        <v>-0.07015973718816271</v>
      </c>
      <c r="N17" s="131">
        <v>1694.652</v>
      </c>
      <c r="O17" s="132">
        <v>3149.4249999999993</v>
      </c>
      <c r="P17" s="133">
        <v>12.344</v>
      </c>
      <c r="Q17" s="132">
        <v>81.075</v>
      </c>
      <c r="R17" s="133">
        <f>SUM(N17:Q17)</f>
        <v>4937.495999999999</v>
      </c>
      <c r="S17" s="134">
        <f>R17/$R$9</f>
        <v>0.031011620350907612</v>
      </c>
      <c r="T17" s="145">
        <v>2062.9249999999997</v>
      </c>
      <c r="U17" s="132">
        <v>2495.9079999999994</v>
      </c>
      <c r="V17" s="133">
        <v>534.3979999999999</v>
      </c>
      <c r="W17" s="132">
        <v>197.449</v>
      </c>
      <c r="X17" s="133">
        <f>SUM(T17:W17)</f>
        <v>5290.6799999999985</v>
      </c>
      <c r="Y17" s="136">
        <f>IF(ISERROR(R17/X17-1),"         /0",IF(R17/X17&gt;5,"  *  ",(R17/X17-1)))</f>
        <v>-0.06675588015151157</v>
      </c>
    </row>
    <row r="18" spans="1:25" ht="19.5" customHeight="1">
      <c r="A18" s="130" t="s">
        <v>429</v>
      </c>
      <c r="B18" s="131">
        <v>312.563</v>
      </c>
      <c r="C18" s="132">
        <v>1051.038</v>
      </c>
      <c r="D18" s="133">
        <v>0</v>
      </c>
      <c r="E18" s="148">
        <v>34.501</v>
      </c>
      <c r="F18" s="133">
        <f t="shared" si="0"/>
        <v>1398.102</v>
      </c>
      <c r="G18" s="134">
        <f t="shared" si="1"/>
        <v>0.025724339869690888</v>
      </c>
      <c r="H18" s="131">
        <v>867.642</v>
      </c>
      <c r="I18" s="132">
        <v>1242.8630000000003</v>
      </c>
      <c r="J18" s="133">
        <v>76.047</v>
      </c>
      <c r="K18" s="132">
        <v>185.154</v>
      </c>
      <c r="L18" s="133">
        <f t="shared" si="2"/>
        <v>2371.706</v>
      </c>
      <c r="M18" s="135">
        <f t="shared" si="3"/>
        <v>-0.41050787913847664</v>
      </c>
      <c r="N18" s="131">
        <v>1334.229</v>
      </c>
      <c r="O18" s="132">
        <v>2763.7569999999996</v>
      </c>
      <c r="P18" s="133">
        <v>0</v>
      </c>
      <c r="Q18" s="132">
        <v>37.233999999999995</v>
      </c>
      <c r="R18" s="133">
        <f t="shared" si="4"/>
        <v>4135.22</v>
      </c>
      <c r="S18" s="134">
        <f t="shared" si="5"/>
        <v>0.025972653488221604</v>
      </c>
      <c r="T18" s="145">
        <v>2340.6980000000003</v>
      </c>
      <c r="U18" s="132">
        <v>2651.6689999999994</v>
      </c>
      <c r="V18" s="133">
        <v>129.997</v>
      </c>
      <c r="W18" s="132">
        <v>623.642</v>
      </c>
      <c r="X18" s="133">
        <f t="shared" si="6"/>
        <v>5746.006</v>
      </c>
      <c r="Y18" s="136">
        <f t="shared" si="7"/>
        <v>-0.2803314162915945</v>
      </c>
    </row>
    <row r="19" spans="1:25" ht="19.5" customHeight="1">
      <c r="A19" s="130" t="s">
        <v>428</v>
      </c>
      <c r="B19" s="131">
        <v>462.476</v>
      </c>
      <c r="C19" s="132">
        <v>399.797</v>
      </c>
      <c r="D19" s="133">
        <v>2</v>
      </c>
      <c r="E19" s="148">
        <v>17.53</v>
      </c>
      <c r="F19" s="133">
        <f t="shared" si="0"/>
        <v>881.803</v>
      </c>
      <c r="G19" s="134">
        <f t="shared" si="1"/>
        <v>0.016224710407476018</v>
      </c>
      <c r="H19" s="131">
        <v>419.79999999999995</v>
      </c>
      <c r="I19" s="132">
        <v>486.54599999999994</v>
      </c>
      <c r="J19" s="133"/>
      <c r="K19" s="132">
        <v>4</v>
      </c>
      <c r="L19" s="133">
        <f t="shared" si="2"/>
        <v>910.3459999999999</v>
      </c>
      <c r="M19" s="135">
        <f t="shared" si="3"/>
        <v>-0.031354012650135155</v>
      </c>
      <c r="N19" s="131">
        <v>1027.1860000000001</v>
      </c>
      <c r="O19" s="132">
        <v>834.9209999999999</v>
      </c>
      <c r="P19" s="133">
        <v>2</v>
      </c>
      <c r="Q19" s="132">
        <v>20.972</v>
      </c>
      <c r="R19" s="133">
        <f t="shared" si="4"/>
        <v>1885.079</v>
      </c>
      <c r="S19" s="134">
        <f t="shared" si="5"/>
        <v>0.01183987881295875</v>
      </c>
      <c r="T19" s="145">
        <v>1337.9649999999997</v>
      </c>
      <c r="U19" s="132">
        <v>1154.1200000000001</v>
      </c>
      <c r="V19" s="133">
        <v>0</v>
      </c>
      <c r="W19" s="132">
        <v>6.573</v>
      </c>
      <c r="X19" s="133">
        <f t="shared" si="6"/>
        <v>2498.658</v>
      </c>
      <c r="Y19" s="136">
        <f t="shared" si="7"/>
        <v>-0.2455634184430202</v>
      </c>
    </row>
    <row r="20" spans="1:25" ht="19.5" customHeight="1">
      <c r="A20" s="130" t="s">
        <v>432</v>
      </c>
      <c r="B20" s="131">
        <v>415.145</v>
      </c>
      <c r="C20" s="132">
        <v>21.165</v>
      </c>
      <c r="D20" s="133">
        <v>49.022</v>
      </c>
      <c r="E20" s="148">
        <v>38.627</v>
      </c>
      <c r="F20" s="133">
        <f t="shared" si="0"/>
        <v>523.959</v>
      </c>
      <c r="G20" s="134">
        <f t="shared" si="1"/>
        <v>0.009640569424679578</v>
      </c>
      <c r="H20" s="131">
        <v>425.71</v>
      </c>
      <c r="I20" s="132">
        <v>1.171</v>
      </c>
      <c r="J20" s="133"/>
      <c r="K20" s="132">
        <v>36.306</v>
      </c>
      <c r="L20" s="133">
        <f t="shared" si="2"/>
        <v>463.18699999999995</v>
      </c>
      <c r="M20" s="135">
        <f t="shared" si="3"/>
        <v>0.13120402774689266</v>
      </c>
      <c r="N20" s="131">
        <v>1073.869</v>
      </c>
      <c r="O20" s="132">
        <v>21.165</v>
      </c>
      <c r="P20" s="133">
        <v>96.88</v>
      </c>
      <c r="Q20" s="132">
        <v>40.521</v>
      </c>
      <c r="R20" s="133">
        <f t="shared" si="4"/>
        <v>1232.4349999999997</v>
      </c>
      <c r="S20" s="134">
        <f t="shared" si="5"/>
        <v>0.0077407265397624265</v>
      </c>
      <c r="T20" s="145">
        <v>1088.828</v>
      </c>
      <c r="U20" s="132">
        <v>9.235</v>
      </c>
      <c r="V20" s="133">
        <v>0</v>
      </c>
      <c r="W20" s="132">
        <v>48.493</v>
      </c>
      <c r="X20" s="133">
        <f t="shared" si="6"/>
        <v>1146.5559999999998</v>
      </c>
      <c r="Y20" s="136">
        <f t="shared" si="7"/>
        <v>0.07490170562972942</v>
      </c>
    </row>
    <row r="21" spans="1:25" ht="19.5" customHeight="1">
      <c r="A21" s="130" t="s">
        <v>433</v>
      </c>
      <c r="B21" s="131">
        <v>0.499</v>
      </c>
      <c r="C21" s="132">
        <v>186.206</v>
      </c>
      <c r="D21" s="133">
        <v>0</v>
      </c>
      <c r="E21" s="148">
        <v>10.064</v>
      </c>
      <c r="F21" s="133">
        <f t="shared" si="0"/>
        <v>196.76899999999998</v>
      </c>
      <c r="G21" s="134">
        <f t="shared" si="1"/>
        <v>0.0036204458843626616</v>
      </c>
      <c r="H21" s="131">
        <v>152.537</v>
      </c>
      <c r="I21" s="132">
        <v>147.27599999999998</v>
      </c>
      <c r="J21" s="133"/>
      <c r="K21" s="132">
        <v>3.495</v>
      </c>
      <c r="L21" s="133">
        <f t="shared" si="2"/>
        <v>303.308</v>
      </c>
      <c r="M21" s="135">
        <f t="shared" si="3"/>
        <v>-0.35125680826090977</v>
      </c>
      <c r="N21" s="131">
        <v>69.84899999999999</v>
      </c>
      <c r="O21" s="132">
        <v>534.925</v>
      </c>
      <c r="P21" s="133">
        <v>0.685</v>
      </c>
      <c r="Q21" s="132">
        <v>12.096</v>
      </c>
      <c r="R21" s="133">
        <f t="shared" si="4"/>
        <v>617.5549999999998</v>
      </c>
      <c r="S21" s="134">
        <f t="shared" si="5"/>
        <v>0.0038787638928324698</v>
      </c>
      <c r="T21" s="145">
        <v>270.297</v>
      </c>
      <c r="U21" s="132">
        <v>368.16200000000003</v>
      </c>
      <c r="V21" s="133">
        <v>0</v>
      </c>
      <c r="W21" s="132">
        <v>5.865</v>
      </c>
      <c r="X21" s="133">
        <f t="shared" si="6"/>
        <v>644.3240000000001</v>
      </c>
      <c r="Y21" s="136">
        <f t="shared" si="7"/>
        <v>-0.04154586822778639</v>
      </c>
    </row>
    <row r="22" spans="1:25" ht="18.75" customHeight="1">
      <c r="A22" s="130" t="s">
        <v>431</v>
      </c>
      <c r="B22" s="131">
        <v>51.722</v>
      </c>
      <c r="C22" s="132">
        <v>18.554</v>
      </c>
      <c r="D22" s="133">
        <v>0.372</v>
      </c>
      <c r="E22" s="132">
        <v>0</v>
      </c>
      <c r="F22" s="133">
        <f t="shared" si="0"/>
        <v>70.648</v>
      </c>
      <c r="G22" s="134">
        <f t="shared" si="1"/>
        <v>0.001299885961906872</v>
      </c>
      <c r="H22" s="131">
        <v>37.69299999999999</v>
      </c>
      <c r="I22" s="132">
        <v>1.944</v>
      </c>
      <c r="J22" s="133"/>
      <c r="K22" s="132"/>
      <c r="L22" s="133">
        <f t="shared" si="2"/>
        <v>39.63699999999999</v>
      </c>
      <c r="M22" s="135">
        <f t="shared" si="3"/>
        <v>0.7823750536115248</v>
      </c>
      <c r="N22" s="131">
        <v>125.935</v>
      </c>
      <c r="O22" s="132">
        <v>36.727</v>
      </c>
      <c r="P22" s="133">
        <v>0.372</v>
      </c>
      <c r="Q22" s="132">
        <v>0</v>
      </c>
      <c r="R22" s="133">
        <f t="shared" si="4"/>
        <v>163.03400000000002</v>
      </c>
      <c r="S22" s="134">
        <f t="shared" si="5"/>
        <v>0.001023990401671186</v>
      </c>
      <c r="T22" s="145">
        <v>67.559</v>
      </c>
      <c r="U22" s="132">
        <v>3.7630000000000003</v>
      </c>
      <c r="V22" s="133">
        <v>0</v>
      </c>
      <c r="W22" s="132">
        <v>0</v>
      </c>
      <c r="X22" s="133">
        <f t="shared" si="6"/>
        <v>71.322</v>
      </c>
      <c r="Y22" s="136">
        <f t="shared" si="7"/>
        <v>1.285886542721741</v>
      </c>
    </row>
    <row r="23" spans="1:25" ht="19.5" customHeight="1" thickBot="1">
      <c r="A23" s="137" t="s">
        <v>48</v>
      </c>
      <c r="B23" s="138">
        <v>12.643</v>
      </c>
      <c r="C23" s="139">
        <v>10.965</v>
      </c>
      <c r="D23" s="140">
        <v>0</v>
      </c>
      <c r="E23" s="139">
        <v>0</v>
      </c>
      <c r="F23" s="140">
        <f t="shared" si="0"/>
        <v>23.608</v>
      </c>
      <c r="G23" s="141">
        <f t="shared" si="1"/>
        <v>0.0004343747563794791</v>
      </c>
      <c r="H23" s="138">
        <v>5.215</v>
      </c>
      <c r="I23" s="139">
        <v>0.056</v>
      </c>
      <c r="J23" s="140">
        <v>0</v>
      </c>
      <c r="K23" s="139">
        <v>0</v>
      </c>
      <c r="L23" s="140">
        <f t="shared" si="2"/>
        <v>5.271</v>
      </c>
      <c r="M23" s="135">
        <f t="shared" si="3"/>
        <v>3.478846518687156</v>
      </c>
      <c r="N23" s="138">
        <v>105.17600000000002</v>
      </c>
      <c r="O23" s="139">
        <v>184.113</v>
      </c>
      <c r="P23" s="140">
        <v>208.325</v>
      </c>
      <c r="Q23" s="139">
        <v>11.011999999999999</v>
      </c>
      <c r="R23" s="140">
        <f t="shared" si="4"/>
        <v>508.626</v>
      </c>
      <c r="S23" s="141">
        <f t="shared" si="5"/>
        <v>0.003194598317163343</v>
      </c>
      <c r="T23" s="146">
        <v>30.480999999999998</v>
      </c>
      <c r="U23" s="139">
        <v>0.087</v>
      </c>
      <c r="V23" s="140">
        <v>7.317</v>
      </c>
      <c r="W23" s="139">
        <v>0.07</v>
      </c>
      <c r="X23" s="140">
        <f t="shared" si="6"/>
        <v>37.955</v>
      </c>
      <c r="Y23" s="143" t="str">
        <f t="shared" si="7"/>
        <v>  *  </v>
      </c>
    </row>
    <row r="24" spans="1:25" s="69" customFormat="1" ht="19.5" customHeight="1">
      <c r="A24" s="78" t="s">
        <v>51</v>
      </c>
      <c r="B24" s="75">
        <f>SUM(B25:B31)</f>
        <v>3042.1299999999997</v>
      </c>
      <c r="C24" s="74">
        <f>SUM(C25:C31)</f>
        <v>3125.576</v>
      </c>
      <c r="D24" s="73">
        <f>SUM(D25:D31)</f>
        <v>264.673</v>
      </c>
      <c r="E24" s="74">
        <f>SUM(E25:E31)</f>
        <v>0</v>
      </c>
      <c r="F24" s="73">
        <f t="shared" si="0"/>
        <v>6432.379</v>
      </c>
      <c r="G24" s="76">
        <f t="shared" si="1"/>
        <v>0.11835238313560985</v>
      </c>
      <c r="H24" s="75">
        <f>SUM(H25:H31)</f>
        <v>2952.043</v>
      </c>
      <c r="I24" s="74">
        <f>SUM(I25:I31)</f>
        <v>2963.074</v>
      </c>
      <c r="J24" s="73">
        <f>SUM(J25:J31)</f>
        <v>697.229</v>
      </c>
      <c r="K24" s="74">
        <f>SUM(K25:K31)</f>
        <v>662.018</v>
      </c>
      <c r="L24" s="73">
        <f t="shared" si="2"/>
        <v>7274.3640000000005</v>
      </c>
      <c r="M24" s="77">
        <f aca="true" t="shared" si="8" ref="M24:M43">IF(ISERROR(F24/L24-1),"         /0",(F24/L24-1))</f>
        <v>-0.11574688866270655</v>
      </c>
      <c r="N24" s="75">
        <f>SUM(N25:N31)</f>
        <v>8985.586</v>
      </c>
      <c r="O24" s="74">
        <f>SUM(O25:O31)</f>
        <v>7994.250000000001</v>
      </c>
      <c r="P24" s="73">
        <f>SUM(P25:P31)</f>
        <v>523.904</v>
      </c>
      <c r="Q24" s="74">
        <f>SUM(Q25:Q31)</f>
        <v>0.5</v>
      </c>
      <c r="R24" s="73">
        <f t="shared" si="4"/>
        <v>17504.239999999998</v>
      </c>
      <c r="S24" s="76">
        <f t="shared" si="5"/>
        <v>0.10994132358004363</v>
      </c>
      <c r="T24" s="75">
        <f>SUM(T25:T31)</f>
        <v>8685.708999999999</v>
      </c>
      <c r="U24" s="74">
        <f>SUM(U25:U31)</f>
        <v>7989.359</v>
      </c>
      <c r="V24" s="73">
        <f>SUM(V25:V31)</f>
        <v>1640.7350000000001</v>
      </c>
      <c r="W24" s="74">
        <f>SUM(W25:W31)</f>
        <v>1506.763</v>
      </c>
      <c r="X24" s="73">
        <f t="shared" si="6"/>
        <v>19822.566</v>
      </c>
      <c r="Y24" s="70">
        <f t="shared" si="7"/>
        <v>-0.11695387973484361</v>
      </c>
    </row>
    <row r="25" spans="1:25" ht="19.5" customHeight="1">
      <c r="A25" s="123" t="s">
        <v>434</v>
      </c>
      <c r="B25" s="124">
        <v>807.356</v>
      </c>
      <c r="C25" s="125">
        <v>1510.2269999999999</v>
      </c>
      <c r="D25" s="126">
        <v>0</v>
      </c>
      <c r="E25" s="125">
        <v>0</v>
      </c>
      <c r="F25" s="126">
        <f t="shared" si="0"/>
        <v>2317.5829999999996</v>
      </c>
      <c r="G25" s="127">
        <f t="shared" si="1"/>
        <v>0.042642305617342516</v>
      </c>
      <c r="H25" s="124">
        <v>1010.4519999999999</v>
      </c>
      <c r="I25" s="125">
        <v>1623.8729999999998</v>
      </c>
      <c r="J25" s="126">
        <v>0</v>
      </c>
      <c r="K25" s="125">
        <v>0</v>
      </c>
      <c r="L25" s="126">
        <f t="shared" si="2"/>
        <v>2634.325</v>
      </c>
      <c r="M25" s="128">
        <f t="shared" si="8"/>
        <v>-0.12023649321932572</v>
      </c>
      <c r="N25" s="124">
        <v>2556.006</v>
      </c>
      <c r="O25" s="125">
        <v>3801.2680000000005</v>
      </c>
      <c r="P25" s="126">
        <v>0</v>
      </c>
      <c r="Q25" s="125">
        <v>0.5</v>
      </c>
      <c r="R25" s="126">
        <f t="shared" si="4"/>
        <v>6357.774</v>
      </c>
      <c r="S25" s="127">
        <f t="shared" si="5"/>
        <v>0.03993215864172272</v>
      </c>
      <c r="T25" s="124">
        <v>2532.1550000000007</v>
      </c>
      <c r="U25" s="125">
        <v>4308.587</v>
      </c>
      <c r="V25" s="126">
        <v>0</v>
      </c>
      <c r="W25" s="125">
        <v>0.1</v>
      </c>
      <c r="X25" s="126">
        <f t="shared" si="6"/>
        <v>6840.8420000000015</v>
      </c>
      <c r="Y25" s="129">
        <f t="shared" si="7"/>
        <v>-0.07061528390803373</v>
      </c>
    </row>
    <row r="26" spans="1:25" ht="19.5" customHeight="1">
      <c r="A26" s="130" t="s">
        <v>438</v>
      </c>
      <c r="B26" s="131">
        <v>956.499</v>
      </c>
      <c r="C26" s="132">
        <v>520.069</v>
      </c>
      <c r="D26" s="133">
        <v>264.673</v>
      </c>
      <c r="E26" s="132">
        <v>0</v>
      </c>
      <c r="F26" s="133">
        <f t="shared" si="0"/>
        <v>1741.241</v>
      </c>
      <c r="G26" s="134">
        <f t="shared" si="1"/>
        <v>0.03203791660339548</v>
      </c>
      <c r="H26" s="131">
        <v>850.2210000000001</v>
      </c>
      <c r="I26" s="132">
        <v>522.398</v>
      </c>
      <c r="J26" s="133">
        <v>697.229</v>
      </c>
      <c r="K26" s="132"/>
      <c r="L26" s="133">
        <f t="shared" si="2"/>
        <v>2069.848</v>
      </c>
      <c r="M26" s="135">
        <f t="shared" si="8"/>
        <v>-0.15875900066091808</v>
      </c>
      <c r="N26" s="131">
        <v>2648.437</v>
      </c>
      <c r="O26" s="132">
        <v>1334.9630000000002</v>
      </c>
      <c r="P26" s="133">
        <v>523.904</v>
      </c>
      <c r="Q26" s="132"/>
      <c r="R26" s="133">
        <f t="shared" si="4"/>
        <v>4507.304</v>
      </c>
      <c r="S26" s="134">
        <f t="shared" si="5"/>
        <v>0.028309653406124746</v>
      </c>
      <c r="T26" s="131">
        <v>2605.471</v>
      </c>
      <c r="U26" s="132">
        <v>1400.384</v>
      </c>
      <c r="V26" s="133">
        <v>1640.7350000000001</v>
      </c>
      <c r="W26" s="132"/>
      <c r="X26" s="133">
        <f t="shared" si="6"/>
        <v>5646.59</v>
      </c>
      <c r="Y26" s="136">
        <f t="shared" si="7"/>
        <v>-0.2017653132244417</v>
      </c>
    </row>
    <row r="27" spans="1:25" ht="19.5" customHeight="1">
      <c r="A27" s="130" t="s">
        <v>463</v>
      </c>
      <c r="B27" s="131">
        <v>754.319</v>
      </c>
      <c r="C27" s="132">
        <v>120.373</v>
      </c>
      <c r="D27" s="133">
        <v>0</v>
      </c>
      <c r="E27" s="132">
        <v>0</v>
      </c>
      <c r="F27" s="133">
        <f>SUM(B27:E27)</f>
        <v>874.692</v>
      </c>
      <c r="G27" s="134">
        <f>F27/$F$9</f>
        <v>0.016093871755637045</v>
      </c>
      <c r="H27" s="131">
        <v>766.055</v>
      </c>
      <c r="I27" s="132">
        <v>75.636</v>
      </c>
      <c r="J27" s="133"/>
      <c r="K27" s="132"/>
      <c r="L27" s="133">
        <f>SUM(H27:K27)</f>
        <v>841.6909999999999</v>
      </c>
      <c r="M27" s="135">
        <f>IF(ISERROR(F27/L27-1),"         /0",(F27/L27-1))</f>
        <v>0.039207975373385384</v>
      </c>
      <c r="N27" s="131">
        <v>2390.3869999999997</v>
      </c>
      <c r="O27" s="132">
        <v>240.055</v>
      </c>
      <c r="P27" s="133"/>
      <c r="Q27" s="132"/>
      <c r="R27" s="133">
        <f>SUM(N27:Q27)</f>
        <v>2630.4419999999996</v>
      </c>
      <c r="S27" s="134">
        <f>R27/$R$9</f>
        <v>0.01652138425207476</v>
      </c>
      <c r="T27" s="131">
        <v>2566.7309999999998</v>
      </c>
      <c r="U27" s="132">
        <v>153.39499999999998</v>
      </c>
      <c r="V27" s="133"/>
      <c r="W27" s="132"/>
      <c r="X27" s="133">
        <f>SUM(T27:W27)</f>
        <v>2720.1259999999997</v>
      </c>
      <c r="Y27" s="136">
        <f>IF(ISERROR(R27/X27-1),"         /0",IF(R27/X27&gt;5,"  *  ",(R27/X27-1)))</f>
        <v>-0.03297053151214324</v>
      </c>
    </row>
    <row r="28" spans="1:25" ht="19.5" customHeight="1">
      <c r="A28" s="130" t="s">
        <v>435</v>
      </c>
      <c r="B28" s="131">
        <v>209.412</v>
      </c>
      <c r="C28" s="132">
        <v>449.93100000000004</v>
      </c>
      <c r="D28" s="133">
        <v>0</v>
      </c>
      <c r="E28" s="132">
        <v>0</v>
      </c>
      <c r="F28" s="133">
        <f t="shared" si="0"/>
        <v>659.3430000000001</v>
      </c>
      <c r="G28" s="134">
        <f t="shared" si="1"/>
        <v>0.012131563664669389</v>
      </c>
      <c r="H28" s="131">
        <v>123.727</v>
      </c>
      <c r="I28" s="132">
        <v>235.30700000000002</v>
      </c>
      <c r="J28" s="133"/>
      <c r="K28" s="132">
        <v>662.018</v>
      </c>
      <c r="L28" s="133">
        <f t="shared" si="2"/>
        <v>1021.052</v>
      </c>
      <c r="M28" s="135" t="s">
        <v>43</v>
      </c>
      <c r="N28" s="131">
        <v>550.973</v>
      </c>
      <c r="O28" s="132">
        <v>1206.917</v>
      </c>
      <c r="P28" s="133">
        <v>0</v>
      </c>
      <c r="Q28" s="132">
        <v>0</v>
      </c>
      <c r="R28" s="133">
        <f t="shared" si="4"/>
        <v>1757.8899999999999</v>
      </c>
      <c r="S28" s="134">
        <f t="shared" si="5"/>
        <v>0.011041025106381249</v>
      </c>
      <c r="T28" s="131">
        <v>295.71</v>
      </c>
      <c r="U28" s="132">
        <v>628.55</v>
      </c>
      <c r="V28" s="133"/>
      <c r="W28" s="132">
        <v>1506.663</v>
      </c>
      <c r="X28" s="133">
        <f t="shared" si="6"/>
        <v>2430.923</v>
      </c>
      <c r="Y28" s="136">
        <f t="shared" si="7"/>
        <v>-0.2768631503342558</v>
      </c>
    </row>
    <row r="29" spans="1:25" ht="19.5" customHeight="1">
      <c r="A29" s="130" t="s">
        <v>436</v>
      </c>
      <c r="B29" s="131">
        <v>244.145</v>
      </c>
      <c r="C29" s="132">
        <v>215.252</v>
      </c>
      <c r="D29" s="133">
        <v>0</v>
      </c>
      <c r="E29" s="132">
        <v>0</v>
      </c>
      <c r="F29" s="133">
        <f t="shared" si="0"/>
        <v>459.39700000000005</v>
      </c>
      <c r="G29" s="134">
        <f t="shared" si="1"/>
        <v>0.008452662654882395</v>
      </c>
      <c r="H29" s="131">
        <v>183.67700000000002</v>
      </c>
      <c r="I29" s="132">
        <v>279.373</v>
      </c>
      <c r="J29" s="133">
        <v>0</v>
      </c>
      <c r="K29" s="132">
        <v>0</v>
      </c>
      <c r="L29" s="133">
        <f t="shared" si="2"/>
        <v>463.05</v>
      </c>
      <c r="M29" s="135">
        <f t="shared" si="8"/>
        <v>-0.007888996868588571</v>
      </c>
      <c r="N29" s="131">
        <v>668.9620000000001</v>
      </c>
      <c r="O29" s="132">
        <v>616.798</v>
      </c>
      <c r="P29" s="133">
        <v>0</v>
      </c>
      <c r="Q29" s="132">
        <v>0</v>
      </c>
      <c r="R29" s="133">
        <f t="shared" si="4"/>
        <v>1285.7600000000002</v>
      </c>
      <c r="S29" s="134">
        <f t="shared" si="5"/>
        <v>0.008075652310884503</v>
      </c>
      <c r="T29" s="131">
        <v>627.599</v>
      </c>
      <c r="U29" s="132">
        <v>789.693</v>
      </c>
      <c r="V29" s="133">
        <v>0</v>
      </c>
      <c r="W29" s="132">
        <v>0</v>
      </c>
      <c r="X29" s="133">
        <f t="shared" si="6"/>
        <v>1417.292</v>
      </c>
      <c r="Y29" s="136">
        <f t="shared" si="7"/>
        <v>-0.09280515236098119</v>
      </c>
    </row>
    <row r="30" spans="1:25" ht="19.5" customHeight="1">
      <c r="A30" s="130" t="s">
        <v>437</v>
      </c>
      <c r="B30" s="131">
        <v>58.162000000000006</v>
      </c>
      <c r="C30" s="132">
        <v>309.464</v>
      </c>
      <c r="D30" s="133">
        <v>0</v>
      </c>
      <c r="E30" s="132">
        <v>0</v>
      </c>
      <c r="F30" s="133">
        <f t="shared" si="0"/>
        <v>367.626</v>
      </c>
      <c r="G30" s="134">
        <f t="shared" si="1"/>
        <v>0.0067641246267689924</v>
      </c>
      <c r="H30" s="131">
        <v>9.229999999999999</v>
      </c>
      <c r="I30" s="132">
        <v>219.443</v>
      </c>
      <c r="J30" s="133"/>
      <c r="K30" s="132"/>
      <c r="L30" s="133">
        <f t="shared" si="2"/>
        <v>228.673</v>
      </c>
      <c r="M30" s="135">
        <f t="shared" si="8"/>
        <v>0.6076493508197294</v>
      </c>
      <c r="N30" s="131">
        <v>128.802</v>
      </c>
      <c r="O30" s="132">
        <v>791.1030000000001</v>
      </c>
      <c r="P30" s="133"/>
      <c r="Q30" s="132"/>
      <c r="R30" s="133">
        <f t="shared" si="4"/>
        <v>919.9050000000001</v>
      </c>
      <c r="S30" s="134">
        <f t="shared" si="5"/>
        <v>0.005777775742785751</v>
      </c>
      <c r="T30" s="131">
        <v>30.597</v>
      </c>
      <c r="U30" s="132">
        <v>684.903</v>
      </c>
      <c r="V30" s="133"/>
      <c r="W30" s="132"/>
      <c r="X30" s="133">
        <f t="shared" si="6"/>
        <v>715.5</v>
      </c>
      <c r="Y30" s="136">
        <f t="shared" si="7"/>
        <v>0.2856813417190778</v>
      </c>
    </row>
    <row r="31" spans="1:25" ht="19.5" customHeight="1" thickBot="1">
      <c r="A31" s="130" t="s">
        <v>48</v>
      </c>
      <c r="B31" s="131">
        <v>12.237</v>
      </c>
      <c r="C31" s="132">
        <v>0.26</v>
      </c>
      <c r="D31" s="133">
        <v>0</v>
      </c>
      <c r="E31" s="132">
        <v>0</v>
      </c>
      <c r="F31" s="133">
        <f t="shared" si="0"/>
        <v>12.497</v>
      </c>
      <c r="G31" s="134">
        <f t="shared" si="1"/>
        <v>0.00022993821291402702</v>
      </c>
      <c r="H31" s="131">
        <v>8.681000000000001</v>
      </c>
      <c r="I31" s="132">
        <v>7.044</v>
      </c>
      <c r="J31" s="133"/>
      <c r="K31" s="132"/>
      <c r="L31" s="133">
        <f t="shared" si="2"/>
        <v>15.725000000000001</v>
      </c>
      <c r="M31" s="135">
        <f t="shared" si="8"/>
        <v>-0.20527821939586655</v>
      </c>
      <c r="N31" s="131">
        <v>42.019000000000005</v>
      </c>
      <c r="O31" s="132">
        <v>3.146</v>
      </c>
      <c r="P31" s="133"/>
      <c r="Q31" s="132"/>
      <c r="R31" s="133">
        <f t="shared" si="4"/>
        <v>45.165000000000006</v>
      </c>
      <c r="S31" s="134">
        <f t="shared" si="5"/>
        <v>0.0002836741200699186</v>
      </c>
      <c r="T31" s="131">
        <v>27.446000000000005</v>
      </c>
      <c r="U31" s="132">
        <v>23.847</v>
      </c>
      <c r="V31" s="133"/>
      <c r="W31" s="132">
        <v>0</v>
      </c>
      <c r="X31" s="133">
        <f t="shared" si="6"/>
        <v>51.293000000000006</v>
      </c>
      <c r="Y31" s="136">
        <f t="shared" si="7"/>
        <v>-0.1194704930497339</v>
      </c>
    </row>
    <row r="32" spans="1:25" s="69" customFormat="1" ht="19.5" customHeight="1">
      <c r="A32" s="78" t="s">
        <v>50</v>
      </c>
      <c r="B32" s="75">
        <f>SUM(B33:B38)</f>
        <v>3218.876</v>
      </c>
      <c r="C32" s="74">
        <f>SUM(C33:C38)</f>
        <v>1609.4649999999997</v>
      </c>
      <c r="D32" s="73">
        <f>SUM(D33:D38)</f>
        <v>452.90500000000003</v>
      </c>
      <c r="E32" s="74">
        <f>SUM(E33:E38)</f>
        <v>141.451</v>
      </c>
      <c r="F32" s="73">
        <f t="shared" si="0"/>
        <v>5422.697</v>
      </c>
      <c r="G32" s="76">
        <f t="shared" si="1"/>
        <v>0.09977476653230821</v>
      </c>
      <c r="H32" s="75">
        <f>SUM(H33:H38)</f>
        <v>3007.0319999999997</v>
      </c>
      <c r="I32" s="74">
        <f>SUM(I33:I38)</f>
        <v>1860.348</v>
      </c>
      <c r="J32" s="73">
        <f>SUM(J33:J38)</f>
        <v>889.7609999999999</v>
      </c>
      <c r="K32" s="74">
        <f>SUM(K33:K38)</f>
        <v>567.0409999999999</v>
      </c>
      <c r="L32" s="73">
        <f t="shared" si="2"/>
        <v>6324.181999999999</v>
      </c>
      <c r="M32" s="77">
        <f t="shared" si="8"/>
        <v>-0.14254570788759702</v>
      </c>
      <c r="N32" s="75">
        <f>SUM(N33:N38)</f>
        <v>7851.184000000001</v>
      </c>
      <c r="O32" s="74">
        <f>SUM(O33:O38)</f>
        <v>4610.695000000001</v>
      </c>
      <c r="P32" s="73">
        <f>SUM(P33:P38)</f>
        <v>766.9480000000001</v>
      </c>
      <c r="Q32" s="74">
        <f>SUM(Q33:Q38)</f>
        <v>323.03499999999997</v>
      </c>
      <c r="R32" s="73">
        <f t="shared" si="4"/>
        <v>13551.862000000001</v>
      </c>
      <c r="S32" s="76">
        <f t="shared" si="5"/>
        <v>0.0851170713640865</v>
      </c>
      <c r="T32" s="75">
        <f>SUM(T33:T38)</f>
        <v>7594.743000000001</v>
      </c>
      <c r="U32" s="74">
        <f>SUM(U33:U38)</f>
        <v>4254.49</v>
      </c>
      <c r="V32" s="73">
        <f>SUM(V33:V38)</f>
        <v>2160.9950000000003</v>
      </c>
      <c r="W32" s="74">
        <f>SUM(W33:W38)</f>
        <v>1487.9360000000001</v>
      </c>
      <c r="X32" s="73">
        <f t="shared" si="6"/>
        <v>15498.164</v>
      </c>
      <c r="Y32" s="70">
        <f t="shared" si="7"/>
        <v>-0.12558274644661138</v>
      </c>
    </row>
    <row r="33" spans="1:25" s="47" customFormat="1" ht="19.5" customHeight="1">
      <c r="A33" s="123" t="s">
        <v>445</v>
      </c>
      <c r="B33" s="124">
        <v>1876.8850000000002</v>
      </c>
      <c r="C33" s="125">
        <v>1047.4979999999998</v>
      </c>
      <c r="D33" s="126">
        <v>451.58500000000004</v>
      </c>
      <c r="E33" s="125">
        <v>141.451</v>
      </c>
      <c r="F33" s="126">
        <f t="shared" si="0"/>
        <v>3517.419</v>
      </c>
      <c r="G33" s="127">
        <f t="shared" si="1"/>
        <v>0.06471865559172954</v>
      </c>
      <c r="H33" s="124">
        <v>1862.187</v>
      </c>
      <c r="I33" s="125">
        <v>1125.488</v>
      </c>
      <c r="J33" s="126">
        <v>459.962</v>
      </c>
      <c r="K33" s="125">
        <v>215.334</v>
      </c>
      <c r="L33" s="126">
        <f t="shared" si="2"/>
        <v>3662.971</v>
      </c>
      <c r="M33" s="128">
        <f t="shared" si="8"/>
        <v>-0.03973605032636085</v>
      </c>
      <c r="N33" s="124">
        <v>4777.769</v>
      </c>
      <c r="O33" s="125">
        <v>2825.771</v>
      </c>
      <c r="P33" s="126">
        <v>765.628</v>
      </c>
      <c r="Q33" s="125">
        <v>321.221</v>
      </c>
      <c r="R33" s="126">
        <f t="shared" si="4"/>
        <v>8690.389000000001</v>
      </c>
      <c r="S33" s="127">
        <f t="shared" si="5"/>
        <v>0.05458293928130853</v>
      </c>
      <c r="T33" s="144">
        <v>4783.0960000000005</v>
      </c>
      <c r="U33" s="125">
        <v>2561.4759999999997</v>
      </c>
      <c r="V33" s="126">
        <v>1410.912</v>
      </c>
      <c r="W33" s="125">
        <v>693.7750000000001</v>
      </c>
      <c r="X33" s="126">
        <f t="shared" si="6"/>
        <v>9449.259</v>
      </c>
      <c r="Y33" s="129">
        <f t="shared" si="7"/>
        <v>-0.08031000102759367</v>
      </c>
    </row>
    <row r="34" spans="1:25" s="47" customFormat="1" ht="19.5" customHeight="1">
      <c r="A34" s="130" t="s">
        <v>446</v>
      </c>
      <c r="B34" s="131">
        <v>928.4140000000001</v>
      </c>
      <c r="C34" s="132">
        <v>437.694</v>
      </c>
      <c r="D34" s="133">
        <v>1.32</v>
      </c>
      <c r="E34" s="132">
        <v>0</v>
      </c>
      <c r="F34" s="133">
        <f>SUM(B34:E34)</f>
        <v>1367.428</v>
      </c>
      <c r="G34" s="134">
        <f>F34/$F$9</f>
        <v>0.025159954437753235</v>
      </c>
      <c r="H34" s="131">
        <v>683.582</v>
      </c>
      <c r="I34" s="132">
        <v>607.543</v>
      </c>
      <c r="J34" s="133">
        <v>300.33</v>
      </c>
      <c r="K34" s="132">
        <v>351.377</v>
      </c>
      <c r="L34" s="133">
        <f>SUM(H34:K34)</f>
        <v>1942.8319999999999</v>
      </c>
      <c r="M34" s="135">
        <f>IF(ISERROR(F34/L34-1),"         /0",(F34/L34-1))</f>
        <v>-0.29616765628731656</v>
      </c>
      <c r="N34" s="131">
        <v>2014.527</v>
      </c>
      <c r="O34" s="132">
        <v>1428.066</v>
      </c>
      <c r="P34" s="133">
        <v>1.32</v>
      </c>
      <c r="Q34" s="132">
        <v>0.068</v>
      </c>
      <c r="R34" s="133">
        <f>SUM(N34:Q34)</f>
        <v>3443.981</v>
      </c>
      <c r="S34" s="134">
        <f>R34/$R$9</f>
        <v>0.02163109221105985</v>
      </c>
      <c r="T34" s="145">
        <v>1872.3770000000002</v>
      </c>
      <c r="U34" s="132">
        <v>1443.909</v>
      </c>
      <c r="V34" s="133">
        <v>620.614</v>
      </c>
      <c r="W34" s="132">
        <v>787.005</v>
      </c>
      <c r="X34" s="133">
        <f>SUM(T34:W34)</f>
        <v>4723.905</v>
      </c>
      <c r="Y34" s="136">
        <f>IF(ISERROR(R34/X34-1),"         /0",IF(R34/X34&gt;5,"  *  ",(R34/X34-1)))</f>
        <v>-0.2709461769447099</v>
      </c>
    </row>
    <row r="35" spans="1:25" s="47" customFormat="1" ht="19.5" customHeight="1">
      <c r="A35" s="130" t="s">
        <v>447</v>
      </c>
      <c r="B35" s="131">
        <v>204.905</v>
      </c>
      <c r="C35" s="132">
        <v>29.346</v>
      </c>
      <c r="D35" s="133">
        <v>0</v>
      </c>
      <c r="E35" s="132">
        <v>0</v>
      </c>
      <c r="F35" s="133">
        <f>SUM(B35:E35)</f>
        <v>234.251</v>
      </c>
      <c r="G35" s="134">
        <f>F35/$F$9</f>
        <v>0.004310094927848583</v>
      </c>
      <c r="H35" s="131">
        <v>150.208</v>
      </c>
      <c r="I35" s="132">
        <v>21.708</v>
      </c>
      <c r="J35" s="133">
        <v>65.04</v>
      </c>
      <c r="K35" s="132">
        <v>0</v>
      </c>
      <c r="L35" s="133">
        <f>SUM(H35:K35)</f>
        <v>236.95600000000002</v>
      </c>
      <c r="M35" s="135">
        <f>IF(ISERROR(F35/L35-1),"         /0",(F35/L35-1))</f>
        <v>-0.01141562146558861</v>
      </c>
      <c r="N35" s="131">
        <v>469.81399999999996</v>
      </c>
      <c r="O35" s="132">
        <v>67.257</v>
      </c>
      <c r="P35" s="133">
        <v>0</v>
      </c>
      <c r="Q35" s="132">
        <v>0</v>
      </c>
      <c r="R35" s="133">
        <f>SUM(N35:Q35)</f>
        <v>537.0709999999999</v>
      </c>
      <c r="S35" s="134">
        <f>R35/$R$9</f>
        <v>0.0033732567992930634</v>
      </c>
      <c r="T35" s="145">
        <v>327.27000000000004</v>
      </c>
      <c r="U35" s="132">
        <v>53.336</v>
      </c>
      <c r="V35" s="133">
        <v>65.04</v>
      </c>
      <c r="W35" s="132">
        <v>6.826</v>
      </c>
      <c r="X35" s="133">
        <f>SUM(T35:W35)</f>
        <v>452.4720000000001</v>
      </c>
      <c r="Y35" s="136">
        <f>IF(ISERROR(R35/X35-1),"         /0",IF(R35/X35&gt;5,"  *  ",(R35/X35-1)))</f>
        <v>0.18697068547887996</v>
      </c>
    </row>
    <row r="36" spans="1:25" s="47" customFormat="1" ht="19.5" customHeight="1">
      <c r="A36" s="130" t="s">
        <v>448</v>
      </c>
      <c r="B36" s="131">
        <v>116.05700000000002</v>
      </c>
      <c r="C36" s="132">
        <v>15.558</v>
      </c>
      <c r="D36" s="133">
        <v>0</v>
      </c>
      <c r="E36" s="132">
        <v>0</v>
      </c>
      <c r="F36" s="133">
        <f>SUM(B36:E36)</f>
        <v>131.615</v>
      </c>
      <c r="G36" s="134">
        <f>F36/$F$9</f>
        <v>0.002421646626604759</v>
      </c>
      <c r="H36" s="131">
        <v>61.068</v>
      </c>
      <c r="I36" s="132">
        <v>29.784</v>
      </c>
      <c r="J36" s="133">
        <v>0.03</v>
      </c>
      <c r="K36" s="132">
        <v>0.03</v>
      </c>
      <c r="L36" s="133">
        <f>SUM(H36:K36)</f>
        <v>90.912</v>
      </c>
      <c r="M36" s="135">
        <f>IF(ISERROR(F36/L36-1),"         /0",(F36/L36-1))</f>
        <v>0.4477186730024638</v>
      </c>
      <c r="N36" s="131">
        <v>351.314</v>
      </c>
      <c r="O36" s="132">
        <v>88.24600000000001</v>
      </c>
      <c r="P36" s="133">
        <v>0</v>
      </c>
      <c r="Q36" s="132">
        <v>0</v>
      </c>
      <c r="R36" s="133">
        <f>SUM(N36:Q36)</f>
        <v>439.56000000000006</v>
      </c>
      <c r="S36" s="134">
        <f>R36/$R$9</f>
        <v>0.0027608058500594138</v>
      </c>
      <c r="T36" s="145">
        <v>150.95299999999997</v>
      </c>
      <c r="U36" s="132">
        <v>51.757999999999996</v>
      </c>
      <c r="V36" s="133">
        <v>0.03</v>
      </c>
      <c r="W36" s="132">
        <v>0.03</v>
      </c>
      <c r="X36" s="133">
        <f>SUM(T36:W36)</f>
        <v>202.77099999999996</v>
      </c>
      <c r="Y36" s="136">
        <f>IF(ISERROR(R36/X36-1),"         /0",IF(R36/X36&gt;5,"  *  ",(R36/X36-1)))</f>
        <v>1.1677656075079779</v>
      </c>
    </row>
    <row r="37" spans="1:25" s="47" customFormat="1" ht="19.5" customHeight="1">
      <c r="A37" s="130" t="s">
        <v>449</v>
      </c>
      <c r="B37" s="131">
        <v>72.589</v>
      </c>
      <c r="C37" s="132">
        <v>42.538000000000004</v>
      </c>
      <c r="D37" s="133">
        <v>0</v>
      </c>
      <c r="E37" s="132">
        <v>0</v>
      </c>
      <c r="F37" s="133">
        <f>SUM(B37:E37)</f>
        <v>115.12700000000001</v>
      </c>
      <c r="G37" s="134">
        <f>F37/$F$9</f>
        <v>0.002118276117320412</v>
      </c>
      <c r="H37" s="131">
        <v>188.10399999999998</v>
      </c>
      <c r="I37" s="132">
        <v>42.52199999999999</v>
      </c>
      <c r="J37" s="133"/>
      <c r="K37" s="132">
        <v>0</v>
      </c>
      <c r="L37" s="133">
        <f>SUM(H37:K37)</f>
        <v>230.62599999999998</v>
      </c>
      <c r="M37" s="135">
        <f>IF(ISERROR(F37/L37-1),"         /0",(F37/L37-1))</f>
        <v>-0.5008065005680191</v>
      </c>
      <c r="N37" s="131">
        <v>177.063</v>
      </c>
      <c r="O37" s="132">
        <v>110.376</v>
      </c>
      <c r="P37" s="133">
        <v>0</v>
      </c>
      <c r="Q37" s="132">
        <v>1.746</v>
      </c>
      <c r="R37" s="133">
        <f>SUM(N37:Q37)</f>
        <v>289.18499999999995</v>
      </c>
      <c r="S37" s="134">
        <f>R37/$R$9</f>
        <v>0.001816324596754553</v>
      </c>
      <c r="T37" s="145">
        <v>367.847</v>
      </c>
      <c r="U37" s="132">
        <v>105.48700000000001</v>
      </c>
      <c r="V37" s="133">
        <v>0</v>
      </c>
      <c r="W37" s="132">
        <v>0</v>
      </c>
      <c r="X37" s="133">
        <f>SUM(T37:W37)</f>
        <v>473.334</v>
      </c>
      <c r="Y37" s="136">
        <f>IF(ISERROR(R37/X37-1),"         /0",IF(R37/X37&gt;5,"  *  ",(R37/X37-1)))</f>
        <v>-0.38904663514558446</v>
      </c>
    </row>
    <row r="38" spans="1:25" s="47" customFormat="1" ht="19.5" customHeight="1" thickBot="1">
      <c r="A38" s="130" t="s">
        <v>48</v>
      </c>
      <c r="B38" s="131">
        <v>20.026</v>
      </c>
      <c r="C38" s="132">
        <v>36.831</v>
      </c>
      <c r="D38" s="133">
        <v>0</v>
      </c>
      <c r="E38" s="132">
        <v>0</v>
      </c>
      <c r="F38" s="133">
        <f>SUM(B38:E38)</f>
        <v>56.857</v>
      </c>
      <c r="G38" s="134">
        <f>F38/$F$9</f>
        <v>0.0010461388310516791</v>
      </c>
      <c r="H38" s="131">
        <v>61.882999999999996</v>
      </c>
      <c r="I38" s="132">
        <v>33.303</v>
      </c>
      <c r="J38" s="133">
        <v>64.399</v>
      </c>
      <c r="K38" s="132">
        <v>0.3</v>
      </c>
      <c r="L38" s="133">
        <f>SUM(H38:K38)</f>
        <v>159.885</v>
      </c>
      <c r="M38" s="135">
        <f>IF(ISERROR(F38/L38-1),"         /0",(F38/L38-1))</f>
        <v>-0.6443881539856772</v>
      </c>
      <c r="N38" s="131">
        <v>60.697</v>
      </c>
      <c r="O38" s="132">
        <v>90.979</v>
      </c>
      <c r="P38" s="133">
        <v>0</v>
      </c>
      <c r="Q38" s="132">
        <v>0</v>
      </c>
      <c r="R38" s="133">
        <f>SUM(N38:Q38)</f>
        <v>151.676</v>
      </c>
      <c r="S38" s="134">
        <f>R38/$R$9</f>
        <v>0.0009526526256110918</v>
      </c>
      <c r="T38" s="145">
        <v>93.2</v>
      </c>
      <c r="U38" s="132">
        <v>38.524</v>
      </c>
      <c r="V38" s="133">
        <v>64.399</v>
      </c>
      <c r="W38" s="132">
        <v>0.3</v>
      </c>
      <c r="X38" s="133">
        <f>SUM(T38:W38)</f>
        <v>196.423</v>
      </c>
      <c r="Y38" s="136">
        <f>IF(ISERROR(R38/X38-1),"         /0",IF(R38/X38&gt;5,"  *  ",(R38/X38-1)))</f>
        <v>-0.22780937059305684</v>
      </c>
    </row>
    <row r="39" spans="1:25" s="69" customFormat="1" ht="19.5" customHeight="1">
      <c r="A39" s="78" t="s">
        <v>49</v>
      </c>
      <c r="B39" s="75">
        <f>SUM(B40:B42)</f>
        <v>1004.8340000000002</v>
      </c>
      <c r="C39" s="74">
        <f>SUM(C40:C42)</f>
        <v>43.159000000000006</v>
      </c>
      <c r="D39" s="73">
        <f>SUM(D40:D42)</f>
        <v>37.481</v>
      </c>
      <c r="E39" s="74">
        <f>SUM(E40:E42)</f>
        <v>16.43</v>
      </c>
      <c r="F39" s="73">
        <f t="shared" si="0"/>
        <v>1101.9040000000002</v>
      </c>
      <c r="G39" s="76">
        <f t="shared" si="1"/>
        <v>0.020274452793695934</v>
      </c>
      <c r="H39" s="75">
        <f>SUM(H40:H42)</f>
        <v>281.998</v>
      </c>
      <c r="I39" s="74">
        <f>SUM(I40:I42)</f>
        <v>50.569</v>
      </c>
      <c r="J39" s="73">
        <f>SUM(J40:J42)</f>
        <v>252.856</v>
      </c>
      <c r="K39" s="74">
        <f>SUM(K40:K42)</f>
        <v>24.268</v>
      </c>
      <c r="L39" s="73">
        <f t="shared" si="2"/>
        <v>609.691</v>
      </c>
      <c r="M39" s="77">
        <f t="shared" si="8"/>
        <v>0.8073155090037416</v>
      </c>
      <c r="N39" s="75">
        <f>SUM(N40:N42)</f>
        <v>2925.149</v>
      </c>
      <c r="O39" s="74">
        <f>SUM(O40:O42)</f>
        <v>104.27000000000001</v>
      </c>
      <c r="P39" s="73">
        <f>SUM(P40:P42)</f>
        <v>106.623</v>
      </c>
      <c r="Q39" s="74">
        <f>SUM(Q40:Q42)</f>
        <v>111.84300000000002</v>
      </c>
      <c r="R39" s="73">
        <f t="shared" si="4"/>
        <v>3247.8849999999998</v>
      </c>
      <c r="S39" s="76">
        <f t="shared" si="5"/>
        <v>0.020399444690873184</v>
      </c>
      <c r="T39" s="75">
        <f>SUM(T40:T42)</f>
        <v>1019.3560000000001</v>
      </c>
      <c r="U39" s="74">
        <f>SUM(U40:U42)</f>
        <v>111.468</v>
      </c>
      <c r="V39" s="73">
        <f>SUM(V40:V42)</f>
        <v>699.8380000000001</v>
      </c>
      <c r="W39" s="74">
        <f>SUM(W40:W42)</f>
        <v>260.61999999999995</v>
      </c>
      <c r="X39" s="73">
        <f t="shared" si="6"/>
        <v>2091.282</v>
      </c>
      <c r="Y39" s="70">
        <f t="shared" si="7"/>
        <v>0.553059319594392</v>
      </c>
    </row>
    <row r="40" spans="1:25" ht="19.5" customHeight="1">
      <c r="A40" s="123" t="s">
        <v>453</v>
      </c>
      <c r="B40" s="124">
        <v>980.1210000000001</v>
      </c>
      <c r="C40" s="125">
        <v>32.572</v>
      </c>
      <c r="D40" s="126">
        <v>0</v>
      </c>
      <c r="E40" s="125">
        <v>0.09</v>
      </c>
      <c r="F40" s="126">
        <f t="shared" si="0"/>
        <v>1012.7830000000001</v>
      </c>
      <c r="G40" s="127">
        <f t="shared" si="1"/>
        <v>0.018634673368785073</v>
      </c>
      <c r="H40" s="124">
        <v>242.79399999999998</v>
      </c>
      <c r="I40" s="125">
        <v>41.25</v>
      </c>
      <c r="J40" s="126">
        <v>189.623</v>
      </c>
      <c r="K40" s="125">
        <v>0</v>
      </c>
      <c r="L40" s="126">
        <f t="shared" si="2"/>
        <v>473.667</v>
      </c>
      <c r="M40" s="128">
        <f t="shared" si="8"/>
        <v>1.1381751314742217</v>
      </c>
      <c r="N40" s="124">
        <v>2859.792</v>
      </c>
      <c r="O40" s="125">
        <v>86.27300000000001</v>
      </c>
      <c r="P40" s="126">
        <v>38.076</v>
      </c>
      <c r="Q40" s="125">
        <v>45.142</v>
      </c>
      <c r="R40" s="126">
        <f t="shared" si="4"/>
        <v>3029.283</v>
      </c>
      <c r="S40" s="127">
        <f t="shared" si="5"/>
        <v>0.019026440594880175</v>
      </c>
      <c r="T40" s="144">
        <v>912.5870000000001</v>
      </c>
      <c r="U40" s="125">
        <v>92.403</v>
      </c>
      <c r="V40" s="126">
        <v>495.677</v>
      </c>
      <c r="W40" s="125">
        <v>36.571</v>
      </c>
      <c r="X40" s="126">
        <f t="shared" si="6"/>
        <v>1537.238</v>
      </c>
      <c r="Y40" s="129">
        <f t="shared" si="7"/>
        <v>0.9706011691097929</v>
      </c>
    </row>
    <row r="41" spans="1:25" ht="19.5" customHeight="1">
      <c r="A41" s="130" t="s">
        <v>454</v>
      </c>
      <c r="B41" s="131">
        <v>24.306</v>
      </c>
      <c r="C41" s="132">
        <v>10.587</v>
      </c>
      <c r="D41" s="133">
        <v>37.481</v>
      </c>
      <c r="E41" s="132">
        <v>16.34</v>
      </c>
      <c r="F41" s="133">
        <f>SUM(B41:E41)</f>
        <v>88.714</v>
      </c>
      <c r="G41" s="134">
        <f>F41/$F$9</f>
        <v>0.0016322908394378647</v>
      </c>
      <c r="H41" s="131">
        <v>38.39</v>
      </c>
      <c r="I41" s="132">
        <v>9.319</v>
      </c>
      <c r="J41" s="133">
        <v>63.233</v>
      </c>
      <c r="K41" s="132">
        <v>24.168</v>
      </c>
      <c r="L41" s="133">
        <f>SUM(H41:K41)</f>
        <v>135.11</v>
      </c>
      <c r="M41" s="135">
        <f>IF(ISERROR(F41/L41-1),"         /0",(F41/L41-1))</f>
        <v>-0.3433942713344683</v>
      </c>
      <c r="N41" s="131">
        <v>64.263</v>
      </c>
      <c r="O41" s="132">
        <v>17.997</v>
      </c>
      <c r="P41" s="133">
        <v>68.507</v>
      </c>
      <c r="Q41" s="132">
        <v>66.70100000000001</v>
      </c>
      <c r="R41" s="133">
        <f>SUM(N41:Q41)</f>
        <v>217.46800000000002</v>
      </c>
      <c r="S41" s="134">
        <f>R41/$R$9</f>
        <v>0.0013658816238982631</v>
      </c>
      <c r="T41" s="145">
        <v>103.125</v>
      </c>
      <c r="U41" s="132">
        <v>18.996000000000002</v>
      </c>
      <c r="V41" s="133">
        <v>204.01100000000002</v>
      </c>
      <c r="W41" s="132">
        <v>67.228</v>
      </c>
      <c r="X41" s="133">
        <f>SUM(T41:W41)</f>
        <v>393.36000000000007</v>
      </c>
      <c r="Y41" s="136">
        <f>IF(ISERROR(R41/X41-1),"         /0",IF(R41/X41&gt;5,"  *  ",(R41/X41-1)))</f>
        <v>-0.447152735407769</v>
      </c>
    </row>
    <row r="42" spans="1:25" ht="19.5" customHeight="1" thickBot="1">
      <c r="A42" s="130" t="s">
        <v>48</v>
      </c>
      <c r="B42" s="131">
        <v>0.407</v>
      </c>
      <c r="C42" s="132">
        <v>0</v>
      </c>
      <c r="D42" s="133">
        <v>0</v>
      </c>
      <c r="E42" s="132">
        <v>0</v>
      </c>
      <c r="F42" s="133">
        <f>SUM(B42:E42)</f>
        <v>0.407</v>
      </c>
      <c r="G42" s="134">
        <f>F42/$F$9</f>
        <v>7.488585472994238E-06</v>
      </c>
      <c r="H42" s="131">
        <v>0.8140000000000001</v>
      </c>
      <c r="I42" s="132">
        <v>0</v>
      </c>
      <c r="J42" s="133"/>
      <c r="K42" s="132">
        <v>0.1</v>
      </c>
      <c r="L42" s="133">
        <f>SUM(H42:K42)</f>
        <v>0.914</v>
      </c>
      <c r="M42" s="135">
        <f>IF(ISERROR(F42/L42-1),"         /0",(F42/L42-1))</f>
        <v>-0.5547045951859957</v>
      </c>
      <c r="N42" s="131">
        <v>1.094</v>
      </c>
      <c r="O42" s="132">
        <v>0</v>
      </c>
      <c r="P42" s="133">
        <v>0.04</v>
      </c>
      <c r="Q42" s="132">
        <v>0</v>
      </c>
      <c r="R42" s="133">
        <f>SUM(N42:Q42)</f>
        <v>1.1340000000000001</v>
      </c>
      <c r="S42" s="134">
        <f>R42/$R$9</f>
        <v>7.122472094747873E-06</v>
      </c>
      <c r="T42" s="145">
        <v>3.644</v>
      </c>
      <c r="U42" s="132">
        <v>0.069</v>
      </c>
      <c r="V42" s="133">
        <v>0.15000000000000002</v>
      </c>
      <c r="W42" s="132">
        <v>156.82099999999997</v>
      </c>
      <c r="X42" s="133">
        <f>SUM(T42:W42)</f>
        <v>160.68399999999997</v>
      </c>
      <c r="Y42" s="136">
        <f>IF(ISERROR(R42/X42-1),"         /0",IF(R42/X42&gt;5,"  *  ",(R42/X42-1)))</f>
        <v>-0.992942670085385</v>
      </c>
    </row>
    <row r="43" spans="1:25" s="47" customFormat="1" ht="19.5" customHeight="1" thickBot="1">
      <c r="A43" s="68" t="s">
        <v>48</v>
      </c>
      <c r="B43" s="65">
        <v>23.322</v>
      </c>
      <c r="C43" s="64">
        <v>3.907</v>
      </c>
      <c r="D43" s="63">
        <v>80.419</v>
      </c>
      <c r="E43" s="64">
        <v>0</v>
      </c>
      <c r="F43" s="63">
        <f t="shared" si="0"/>
        <v>107.648</v>
      </c>
      <c r="G43" s="66">
        <f t="shared" si="1"/>
        <v>0.001980666459451803</v>
      </c>
      <c r="H43" s="65">
        <v>79.45400000000001</v>
      </c>
      <c r="I43" s="64">
        <v>0.321</v>
      </c>
      <c r="J43" s="63">
        <v>0</v>
      </c>
      <c r="K43" s="64">
        <v>0</v>
      </c>
      <c r="L43" s="63">
        <f t="shared" si="2"/>
        <v>79.775</v>
      </c>
      <c r="M43" s="67">
        <f t="shared" si="8"/>
        <v>0.3493951739266685</v>
      </c>
      <c r="N43" s="65">
        <v>131.675</v>
      </c>
      <c r="O43" s="64">
        <v>7.983</v>
      </c>
      <c r="P43" s="63">
        <v>80.419</v>
      </c>
      <c r="Q43" s="64">
        <v>0</v>
      </c>
      <c r="R43" s="63">
        <f t="shared" si="4"/>
        <v>220.077</v>
      </c>
      <c r="S43" s="66">
        <f t="shared" si="5"/>
        <v>0.001382268334387855</v>
      </c>
      <c r="T43" s="65">
        <v>204.22499999999997</v>
      </c>
      <c r="U43" s="64">
        <v>2.193</v>
      </c>
      <c r="V43" s="63">
        <v>0.1</v>
      </c>
      <c r="W43" s="64">
        <v>0.18</v>
      </c>
      <c r="X43" s="63">
        <f>SUM(T43:W43)</f>
        <v>206.69799999999998</v>
      </c>
      <c r="Y43" s="60">
        <f t="shared" si="7"/>
        <v>0.06472728328285715</v>
      </c>
    </row>
    <row r="44" ht="6.75" customHeight="1" thickTop="1">
      <c r="A44" s="22"/>
    </row>
    <row r="45" ht="14.25">
      <c r="A45" s="22" t="s">
        <v>37</v>
      </c>
    </row>
    <row r="46" ht="14.25">
      <c r="A46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4:Y65536 M44:M65536 Y3 M3">
    <cfRule type="cellIs" priority="6" dxfId="97" operator="lessThan" stopIfTrue="1">
      <formula>0</formula>
    </cfRule>
  </conditionalFormatting>
  <conditionalFormatting sqref="Y10:Y43 M10:M43">
    <cfRule type="cellIs" priority="7" dxfId="97" operator="lessThan" stopIfTrue="1">
      <formula>0</formula>
    </cfRule>
    <cfRule type="cellIs" priority="8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Y9 M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69"/>
  <sheetViews>
    <sheetView showGridLines="0" zoomScale="80" zoomScaleNormal="80" zoomScalePageLayoutView="0" workbookViewId="0" topLeftCell="A1">
      <selection activeCell="T66" sqref="T66:W66"/>
    </sheetView>
  </sheetViews>
  <sheetFormatPr defaultColWidth="8.00390625" defaultRowHeight="15"/>
  <cols>
    <col min="1" max="1" width="24.28125" style="23" customWidth="1"/>
    <col min="2" max="2" width="9.140625" style="23" bestFit="1" customWidth="1"/>
    <col min="3" max="3" width="9.7109375" style="23" bestFit="1" customWidth="1"/>
    <col min="4" max="4" width="8.00390625" style="23" bestFit="1" customWidth="1"/>
    <col min="5" max="5" width="9.7109375" style="23" bestFit="1" customWidth="1"/>
    <col min="6" max="6" width="9.140625" style="23" bestFit="1" customWidth="1"/>
    <col min="7" max="7" width="9.421875" style="23" customWidth="1"/>
    <col min="8" max="8" width="9.28125" style="23" bestFit="1" customWidth="1"/>
    <col min="9" max="9" width="9.7109375" style="23" bestFit="1" customWidth="1"/>
    <col min="10" max="10" width="8.140625" style="23" customWidth="1"/>
    <col min="11" max="11" width="10.421875" style="23" customWidth="1"/>
    <col min="12" max="12" width="9.140625" style="23" customWidth="1"/>
    <col min="13" max="13" width="10.28125" style="23" bestFit="1" customWidth="1"/>
    <col min="14" max="14" width="9.28125" style="23" bestFit="1" customWidth="1"/>
    <col min="15" max="15" width="10.140625" style="23" customWidth="1"/>
    <col min="16" max="16" width="8.421875" style="23" bestFit="1" customWidth="1"/>
    <col min="17" max="17" width="9.140625" style="23" customWidth="1"/>
    <col min="18" max="19" width="9.8515625" style="23" bestFit="1" customWidth="1"/>
    <col min="20" max="20" width="10.421875" style="23" customWidth="1"/>
    <col min="21" max="21" width="10.28125" style="23" customWidth="1"/>
    <col min="22" max="22" width="8.8515625" style="23" customWidth="1"/>
    <col min="23" max="23" width="10.28125" style="23" customWidth="1"/>
    <col min="24" max="24" width="9.8515625" style="23" bestFit="1" customWidth="1"/>
    <col min="25" max="25" width="8.7109375" style="23" bestFit="1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700" t="s">
        <v>65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2"/>
    </row>
    <row r="4" spans="1:25" ht="21" customHeight="1" thickBot="1">
      <c r="A4" s="709" t="s">
        <v>40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1"/>
    </row>
    <row r="5" spans="1:25" s="59" customFormat="1" ht="15.75" customHeight="1" thickBot="1" thickTop="1">
      <c r="A5" s="646" t="s">
        <v>60</v>
      </c>
      <c r="B5" s="693" t="s">
        <v>33</v>
      </c>
      <c r="C5" s="694"/>
      <c r="D5" s="694"/>
      <c r="E5" s="694"/>
      <c r="F5" s="694"/>
      <c r="G5" s="694"/>
      <c r="H5" s="694"/>
      <c r="I5" s="694"/>
      <c r="J5" s="695"/>
      <c r="K5" s="695"/>
      <c r="L5" s="695"/>
      <c r="M5" s="696"/>
      <c r="N5" s="693" t="s">
        <v>32</v>
      </c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7"/>
    </row>
    <row r="6" spans="1:25" s="40" customFormat="1" ht="26.25" customHeight="1" thickBot="1">
      <c r="A6" s="647"/>
      <c r="B6" s="712" t="s">
        <v>154</v>
      </c>
      <c r="C6" s="713"/>
      <c r="D6" s="713"/>
      <c r="E6" s="713"/>
      <c r="F6" s="713"/>
      <c r="G6" s="690" t="s">
        <v>31</v>
      </c>
      <c r="H6" s="712" t="s">
        <v>155</v>
      </c>
      <c r="I6" s="713"/>
      <c r="J6" s="713"/>
      <c r="K6" s="713"/>
      <c r="L6" s="713"/>
      <c r="M6" s="687" t="s">
        <v>30</v>
      </c>
      <c r="N6" s="712" t="s">
        <v>156</v>
      </c>
      <c r="O6" s="713"/>
      <c r="P6" s="713"/>
      <c r="Q6" s="713"/>
      <c r="R6" s="713"/>
      <c r="S6" s="690" t="s">
        <v>31</v>
      </c>
      <c r="T6" s="712" t="s">
        <v>157</v>
      </c>
      <c r="U6" s="713"/>
      <c r="V6" s="713"/>
      <c r="W6" s="713"/>
      <c r="X6" s="713"/>
      <c r="Y6" s="703" t="s">
        <v>30</v>
      </c>
    </row>
    <row r="7" spans="1:25" s="35" customFormat="1" ht="26.25" customHeight="1">
      <c r="A7" s="648"/>
      <c r="B7" s="659" t="s">
        <v>20</v>
      </c>
      <c r="C7" s="651"/>
      <c r="D7" s="650" t="s">
        <v>19</v>
      </c>
      <c r="E7" s="651"/>
      <c r="F7" s="718" t="s">
        <v>15</v>
      </c>
      <c r="G7" s="691"/>
      <c r="H7" s="659" t="s">
        <v>20</v>
      </c>
      <c r="I7" s="651"/>
      <c r="J7" s="650" t="s">
        <v>19</v>
      </c>
      <c r="K7" s="651"/>
      <c r="L7" s="718" t="s">
        <v>15</v>
      </c>
      <c r="M7" s="688"/>
      <c r="N7" s="659" t="s">
        <v>20</v>
      </c>
      <c r="O7" s="651"/>
      <c r="P7" s="650" t="s">
        <v>19</v>
      </c>
      <c r="Q7" s="651"/>
      <c r="R7" s="718" t="s">
        <v>15</v>
      </c>
      <c r="S7" s="691"/>
      <c r="T7" s="659" t="s">
        <v>20</v>
      </c>
      <c r="U7" s="651"/>
      <c r="V7" s="650" t="s">
        <v>19</v>
      </c>
      <c r="W7" s="651"/>
      <c r="X7" s="718" t="s">
        <v>15</v>
      </c>
      <c r="Y7" s="704"/>
    </row>
    <row r="8" spans="1:25" s="55" customFormat="1" ht="27" thickBot="1">
      <c r="A8" s="649"/>
      <c r="B8" s="58" t="s">
        <v>28</v>
      </c>
      <c r="C8" s="56" t="s">
        <v>27</v>
      </c>
      <c r="D8" s="57" t="s">
        <v>28</v>
      </c>
      <c r="E8" s="56" t="s">
        <v>27</v>
      </c>
      <c r="F8" s="699"/>
      <c r="G8" s="692"/>
      <c r="H8" s="58" t="s">
        <v>28</v>
      </c>
      <c r="I8" s="56" t="s">
        <v>27</v>
      </c>
      <c r="J8" s="57" t="s">
        <v>28</v>
      </c>
      <c r="K8" s="56" t="s">
        <v>27</v>
      </c>
      <c r="L8" s="699"/>
      <c r="M8" s="689"/>
      <c r="N8" s="58" t="s">
        <v>28</v>
      </c>
      <c r="O8" s="56" t="s">
        <v>27</v>
      </c>
      <c r="P8" s="57" t="s">
        <v>28</v>
      </c>
      <c r="Q8" s="56" t="s">
        <v>27</v>
      </c>
      <c r="R8" s="699"/>
      <c r="S8" s="692"/>
      <c r="T8" s="58" t="s">
        <v>28</v>
      </c>
      <c r="U8" s="56" t="s">
        <v>27</v>
      </c>
      <c r="V8" s="57" t="s">
        <v>28</v>
      </c>
      <c r="W8" s="56" t="s">
        <v>27</v>
      </c>
      <c r="X8" s="699"/>
      <c r="Y8" s="705"/>
    </row>
    <row r="9" spans="1:25" s="223" customFormat="1" ht="18" customHeight="1" thickBot="1" thickTop="1">
      <c r="A9" s="748" t="s">
        <v>22</v>
      </c>
      <c r="B9" s="749">
        <f>B10+B27+B39+B49+B62+B66</f>
        <v>27743.713000000007</v>
      </c>
      <c r="C9" s="750">
        <f>C10+C27+C39+C49+C62+C66</f>
        <v>16836.143</v>
      </c>
      <c r="D9" s="751">
        <f>D10+D27+D39+D49+D62+D66</f>
        <v>5924.5599999999995</v>
      </c>
      <c r="E9" s="752">
        <f>E10+E27+E39+E49+E62+E66</f>
        <v>3844.967</v>
      </c>
      <c r="F9" s="751">
        <f aca="true" t="shared" si="0" ref="F9:F38">SUM(B9:E9)</f>
        <v>54349.383</v>
      </c>
      <c r="G9" s="753">
        <f aca="true" t="shared" si="1" ref="G9:G38">F9/$F$9</f>
        <v>1</v>
      </c>
      <c r="H9" s="749">
        <f>H10+H27+H39+H49+H62+H66</f>
        <v>24563.033</v>
      </c>
      <c r="I9" s="750">
        <f>I10+I27+I39+I49+I62+I66</f>
        <v>14469.633</v>
      </c>
      <c r="J9" s="751">
        <f>J10+J27+J39+J49+J62+J66</f>
        <v>11378.895999999999</v>
      </c>
      <c r="K9" s="752">
        <f>K10+K27+K39+K49+K62+K66</f>
        <v>5860.128000000001</v>
      </c>
      <c r="L9" s="751">
        <f aca="true" t="shared" si="2" ref="L9:L38">SUM(H9:K9)</f>
        <v>56271.69</v>
      </c>
      <c r="M9" s="754">
        <f aca="true" t="shared" si="3" ref="M9:M47">IF(ISERROR(F9/L9-1),"         /0",(F9/L9-1))</f>
        <v>-0.03416117411792685</v>
      </c>
      <c r="N9" s="755">
        <f>N10+N27+N39+N49+N62+N66</f>
        <v>81158.049</v>
      </c>
      <c r="O9" s="750">
        <f>O10+O27+O39+O49+O62+O66</f>
        <v>45291.039000000004</v>
      </c>
      <c r="P9" s="751">
        <f>P10+P27+P39+P49+P62+P66</f>
        <v>21753.203999999998</v>
      </c>
      <c r="Q9" s="752">
        <f>Q10+Q27+Q39+Q49+Q62+Q66</f>
        <v>11012.091</v>
      </c>
      <c r="R9" s="751">
        <f aca="true" t="shared" si="4" ref="R9:R38">SUM(N9:Q9)</f>
        <v>159214.38300000003</v>
      </c>
      <c r="S9" s="756">
        <f aca="true" t="shared" si="5" ref="S9:S38">R9/$R$9</f>
        <v>1</v>
      </c>
      <c r="T9" s="749">
        <f>T10+T27+T39+T49+T62+T66</f>
        <v>66730.478</v>
      </c>
      <c r="U9" s="750">
        <f>U10+U27+U39+U49+U62+U66</f>
        <v>37357.94599999999</v>
      </c>
      <c r="V9" s="751">
        <f>V10+V27+V39+V49+V62+V66</f>
        <v>42378.618</v>
      </c>
      <c r="W9" s="752">
        <f>W10+W27+W39+W49+W62+W66</f>
        <v>16136.240999999998</v>
      </c>
      <c r="X9" s="751">
        <f aca="true" t="shared" si="6" ref="X9:X38">SUM(T9:W9)</f>
        <v>162603.28300000002</v>
      </c>
      <c r="Y9" s="757">
        <f>IF(ISERROR(R9/X9-1),"         /0",(R9/X9-1))</f>
        <v>-0.02084152261550587</v>
      </c>
    </row>
    <row r="10" spans="1:25" s="428" customFormat="1" ht="19.5" customHeight="1">
      <c r="A10" s="421" t="s">
        <v>53</v>
      </c>
      <c r="B10" s="422">
        <f>SUM(B11:B26)</f>
        <v>16994.365000000005</v>
      </c>
      <c r="C10" s="423">
        <f>SUM(C11:C26)</f>
        <v>6979.816</v>
      </c>
      <c r="D10" s="424">
        <f>SUM(D11:D26)</f>
        <v>4518.568</v>
      </c>
      <c r="E10" s="429">
        <f>SUM(E11:E26)</f>
        <v>3405.701</v>
      </c>
      <c r="F10" s="424">
        <f t="shared" si="0"/>
        <v>31898.450000000004</v>
      </c>
      <c r="G10" s="425">
        <f t="shared" si="1"/>
        <v>0.5869146665381648</v>
      </c>
      <c r="H10" s="422">
        <f>SUM(H11:H26)</f>
        <v>14114.632</v>
      </c>
      <c r="I10" s="423">
        <f>SUM(I11:I26)</f>
        <v>5008.192999999999</v>
      </c>
      <c r="J10" s="424">
        <f>SUM(J11:J26)</f>
        <v>8860.731</v>
      </c>
      <c r="K10" s="429">
        <f>SUM(K11:K26)</f>
        <v>4179.137000000001</v>
      </c>
      <c r="L10" s="424">
        <f t="shared" si="2"/>
        <v>32162.693</v>
      </c>
      <c r="M10" s="437">
        <f t="shared" si="3"/>
        <v>-0.008215823221021767</v>
      </c>
      <c r="N10" s="438">
        <f>SUM(N11:N26)</f>
        <v>51760.896</v>
      </c>
      <c r="O10" s="423">
        <f>SUM(O11:O26)</f>
        <v>18695.864000000005</v>
      </c>
      <c r="P10" s="424">
        <f>SUM(P11:P26)</f>
        <v>18929.485999999997</v>
      </c>
      <c r="Q10" s="429">
        <f>SUM(Q11:Q26)</f>
        <v>9605.87</v>
      </c>
      <c r="R10" s="424">
        <f t="shared" si="4"/>
        <v>98992.11600000001</v>
      </c>
      <c r="S10" s="439">
        <f t="shared" si="5"/>
        <v>0.6217536012434253</v>
      </c>
      <c r="T10" s="422">
        <f>SUM(T11:T26)</f>
        <v>38303.51299999999</v>
      </c>
      <c r="U10" s="423">
        <f>SUM(U11:U26)</f>
        <v>13228.417</v>
      </c>
      <c r="V10" s="424">
        <f>SUM(V11:V26)</f>
        <v>36068.729</v>
      </c>
      <c r="W10" s="429">
        <f>SUM(W11:W26)</f>
        <v>11902.351999999999</v>
      </c>
      <c r="X10" s="424">
        <f t="shared" si="6"/>
        <v>99503.01099999998</v>
      </c>
      <c r="Y10" s="427">
        <f aca="true" t="shared" si="7" ref="Y10:Y17">IF(ISERROR(R10/X10-1),"         /0",IF(R10/X10&gt;5,"  *  ",(R10/X10-1)))</f>
        <v>-0.00513446773987547</v>
      </c>
    </row>
    <row r="11" spans="1:25" ht="19.5" customHeight="1">
      <c r="A11" s="368" t="s">
        <v>179</v>
      </c>
      <c r="B11" s="369">
        <v>7061.1720000000005</v>
      </c>
      <c r="C11" s="370">
        <v>2951.173</v>
      </c>
      <c r="D11" s="371">
        <v>105.614</v>
      </c>
      <c r="E11" s="392">
        <v>24.76</v>
      </c>
      <c r="F11" s="371">
        <f t="shared" si="0"/>
        <v>10142.719000000001</v>
      </c>
      <c r="G11" s="372">
        <f t="shared" si="1"/>
        <v>0.18662068343995736</v>
      </c>
      <c r="H11" s="369">
        <v>6893.719999999999</v>
      </c>
      <c r="I11" s="370">
        <v>2345.7909999999997</v>
      </c>
      <c r="J11" s="371"/>
      <c r="K11" s="392"/>
      <c r="L11" s="371">
        <f t="shared" si="2"/>
        <v>9239.510999999999</v>
      </c>
      <c r="M11" s="450">
        <f t="shared" si="3"/>
        <v>0.09775495694523251</v>
      </c>
      <c r="N11" s="451">
        <v>20094.035</v>
      </c>
      <c r="O11" s="370">
        <v>7823.34</v>
      </c>
      <c r="P11" s="371">
        <v>247.065</v>
      </c>
      <c r="Q11" s="392">
        <v>52.06</v>
      </c>
      <c r="R11" s="371">
        <f t="shared" si="4"/>
        <v>28216.5</v>
      </c>
      <c r="S11" s="452">
        <f t="shared" si="5"/>
        <v>0.17722331028346852</v>
      </c>
      <c r="T11" s="369">
        <v>17901.086</v>
      </c>
      <c r="U11" s="370">
        <v>6067.241</v>
      </c>
      <c r="V11" s="371">
        <v>52.528</v>
      </c>
      <c r="W11" s="392">
        <v>35.16</v>
      </c>
      <c r="X11" s="371">
        <f t="shared" si="6"/>
        <v>24056.014999999996</v>
      </c>
      <c r="Y11" s="374">
        <f t="shared" si="7"/>
        <v>0.17294988384402</v>
      </c>
    </row>
    <row r="12" spans="1:25" ht="19.5" customHeight="1">
      <c r="A12" s="375" t="s">
        <v>210</v>
      </c>
      <c r="B12" s="376">
        <v>0</v>
      </c>
      <c r="C12" s="377">
        <v>0</v>
      </c>
      <c r="D12" s="378">
        <v>2588.2</v>
      </c>
      <c r="E12" s="395">
        <v>2290.89</v>
      </c>
      <c r="F12" s="378">
        <f t="shared" si="0"/>
        <v>4879.09</v>
      </c>
      <c r="G12" s="379">
        <f t="shared" si="1"/>
        <v>0.08977268426395936</v>
      </c>
      <c r="H12" s="376"/>
      <c r="I12" s="377"/>
      <c r="J12" s="378">
        <v>2621.938</v>
      </c>
      <c r="K12" s="395">
        <v>2028.61</v>
      </c>
      <c r="L12" s="378">
        <f t="shared" si="2"/>
        <v>4650.548</v>
      </c>
      <c r="M12" s="453">
        <f t="shared" si="3"/>
        <v>0.0491430257251404</v>
      </c>
      <c r="N12" s="454"/>
      <c r="O12" s="377"/>
      <c r="P12" s="378">
        <v>9623.189999999999</v>
      </c>
      <c r="Q12" s="395">
        <v>5958.118</v>
      </c>
      <c r="R12" s="378">
        <f t="shared" si="4"/>
        <v>15581.307999999999</v>
      </c>
      <c r="S12" s="455">
        <f t="shared" si="5"/>
        <v>0.09786369614609501</v>
      </c>
      <c r="T12" s="376"/>
      <c r="U12" s="377"/>
      <c r="V12" s="378">
        <v>9608.101999999999</v>
      </c>
      <c r="W12" s="395">
        <v>5826.473</v>
      </c>
      <c r="X12" s="378">
        <f t="shared" si="6"/>
        <v>15434.574999999999</v>
      </c>
      <c r="Y12" s="381">
        <f t="shared" si="7"/>
        <v>0.009506772943213448</v>
      </c>
    </row>
    <row r="13" spans="1:25" ht="19.5" customHeight="1">
      <c r="A13" s="375" t="s">
        <v>211</v>
      </c>
      <c r="B13" s="376">
        <v>1886.495</v>
      </c>
      <c r="C13" s="377">
        <v>1049.8310000000001</v>
      </c>
      <c r="D13" s="378">
        <v>626.4649999999999</v>
      </c>
      <c r="E13" s="395">
        <v>282.377</v>
      </c>
      <c r="F13" s="378">
        <f t="shared" si="0"/>
        <v>3845.168</v>
      </c>
      <c r="G13" s="379">
        <f t="shared" si="1"/>
        <v>0.07074906443740125</v>
      </c>
      <c r="H13" s="376">
        <v>2038.251</v>
      </c>
      <c r="I13" s="377">
        <v>963.262</v>
      </c>
      <c r="J13" s="378">
        <v>1175.496</v>
      </c>
      <c r="K13" s="395">
        <v>277.376</v>
      </c>
      <c r="L13" s="378">
        <f t="shared" si="2"/>
        <v>4454.385</v>
      </c>
      <c r="M13" s="453">
        <f t="shared" si="3"/>
        <v>-0.1367679264365339</v>
      </c>
      <c r="N13" s="454">
        <v>5707.912</v>
      </c>
      <c r="O13" s="377">
        <v>2383.451</v>
      </c>
      <c r="P13" s="378">
        <v>2956.2880000000005</v>
      </c>
      <c r="Q13" s="395">
        <v>1240.532</v>
      </c>
      <c r="R13" s="378">
        <f t="shared" si="4"/>
        <v>12288.183</v>
      </c>
      <c r="S13" s="455">
        <f t="shared" si="5"/>
        <v>0.0771801062721827</v>
      </c>
      <c r="T13" s="376">
        <v>5933.835</v>
      </c>
      <c r="U13" s="377">
        <v>2556.3509999999997</v>
      </c>
      <c r="V13" s="378">
        <v>4515.395</v>
      </c>
      <c r="W13" s="395">
        <v>761.691</v>
      </c>
      <c r="X13" s="378">
        <f t="shared" si="6"/>
        <v>13767.272</v>
      </c>
      <c r="Y13" s="381">
        <f t="shared" si="7"/>
        <v>-0.10743515490941125</v>
      </c>
    </row>
    <row r="14" spans="1:25" ht="19.5" customHeight="1">
      <c r="A14" s="375" t="s">
        <v>212</v>
      </c>
      <c r="B14" s="376">
        <v>2051.804</v>
      </c>
      <c r="C14" s="377">
        <v>458.074</v>
      </c>
      <c r="D14" s="378">
        <v>0</v>
      </c>
      <c r="E14" s="395">
        <v>0</v>
      </c>
      <c r="F14" s="378">
        <f t="shared" si="0"/>
        <v>2509.878</v>
      </c>
      <c r="G14" s="379">
        <f t="shared" si="1"/>
        <v>0.04618043225992097</v>
      </c>
      <c r="H14" s="376"/>
      <c r="I14" s="377"/>
      <c r="J14" s="378">
        <v>2563.473</v>
      </c>
      <c r="K14" s="395">
        <v>889.2470000000001</v>
      </c>
      <c r="L14" s="378">
        <f t="shared" si="2"/>
        <v>3452.7200000000003</v>
      </c>
      <c r="M14" s="453">
        <f t="shared" si="3"/>
        <v>-0.27307224449129963</v>
      </c>
      <c r="N14" s="454">
        <v>7214.995000000001</v>
      </c>
      <c r="O14" s="377">
        <v>1402.347</v>
      </c>
      <c r="P14" s="378"/>
      <c r="Q14" s="395"/>
      <c r="R14" s="378">
        <f t="shared" si="4"/>
        <v>8617.342</v>
      </c>
      <c r="S14" s="455">
        <f t="shared" si="5"/>
        <v>0.05412414279179789</v>
      </c>
      <c r="T14" s="376"/>
      <c r="U14" s="377"/>
      <c r="V14" s="378">
        <v>7494.552</v>
      </c>
      <c r="W14" s="395">
        <v>2178.016</v>
      </c>
      <c r="X14" s="378">
        <f t="shared" si="6"/>
        <v>9672.568</v>
      </c>
      <c r="Y14" s="381">
        <f t="shared" si="7"/>
        <v>-0.10909470990537351</v>
      </c>
    </row>
    <row r="15" spans="1:25" ht="19.5" customHeight="1">
      <c r="A15" s="375" t="s">
        <v>213</v>
      </c>
      <c r="B15" s="376">
        <v>1054.849</v>
      </c>
      <c r="C15" s="377">
        <v>1215.25</v>
      </c>
      <c r="D15" s="378">
        <v>0</v>
      </c>
      <c r="E15" s="395">
        <v>0</v>
      </c>
      <c r="F15" s="378">
        <f t="shared" si="0"/>
        <v>2270.099</v>
      </c>
      <c r="G15" s="379">
        <f t="shared" si="1"/>
        <v>0.04176862504584459</v>
      </c>
      <c r="H15" s="376">
        <v>814.4399999999999</v>
      </c>
      <c r="I15" s="377">
        <v>631.381</v>
      </c>
      <c r="J15" s="378"/>
      <c r="K15" s="395"/>
      <c r="L15" s="378">
        <f t="shared" si="2"/>
        <v>1445.821</v>
      </c>
      <c r="M15" s="453">
        <f t="shared" si="3"/>
        <v>0.5701106845176549</v>
      </c>
      <c r="N15" s="454">
        <v>3110.366</v>
      </c>
      <c r="O15" s="377">
        <v>3102.1220000000003</v>
      </c>
      <c r="P15" s="378"/>
      <c r="Q15" s="395"/>
      <c r="R15" s="378">
        <f t="shared" si="4"/>
        <v>6212.488</v>
      </c>
      <c r="S15" s="455">
        <f t="shared" si="5"/>
        <v>0.039019640581089955</v>
      </c>
      <c r="T15" s="376">
        <v>2575.787</v>
      </c>
      <c r="U15" s="377">
        <v>1654.9389999999999</v>
      </c>
      <c r="V15" s="378"/>
      <c r="W15" s="395"/>
      <c r="X15" s="378">
        <f t="shared" si="6"/>
        <v>4230.726</v>
      </c>
      <c r="Y15" s="381">
        <f t="shared" si="7"/>
        <v>0.4684212591408663</v>
      </c>
    </row>
    <row r="16" spans="1:25" ht="19.5" customHeight="1">
      <c r="A16" s="375" t="s">
        <v>159</v>
      </c>
      <c r="B16" s="376">
        <v>1700.557</v>
      </c>
      <c r="C16" s="377">
        <v>448.10699999999997</v>
      </c>
      <c r="D16" s="378">
        <v>0</v>
      </c>
      <c r="E16" s="395">
        <v>10.066</v>
      </c>
      <c r="F16" s="378">
        <f>SUM(B16:E16)</f>
        <v>2158.7299999999996</v>
      </c>
      <c r="G16" s="379">
        <f>F16/$F$9</f>
        <v>0.03971949414770724</v>
      </c>
      <c r="H16" s="376">
        <v>945.479</v>
      </c>
      <c r="I16" s="377">
        <v>405.516</v>
      </c>
      <c r="J16" s="378">
        <v>0</v>
      </c>
      <c r="K16" s="395">
        <v>0</v>
      </c>
      <c r="L16" s="378">
        <f>SUM(H16:K16)</f>
        <v>1350.9950000000001</v>
      </c>
      <c r="M16" s="453">
        <f>IF(ISERROR(F16/L16-1),"         /0",(F16/L16-1))</f>
        <v>0.5978815613677322</v>
      </c>
      <c r="N16" s="454">
        <v>4596.249</v>
      </c>
      <c r="O16" s="377">
        <v>1314.7579999999998</v>
      </c>
      <c r="P16" s="378">
        <v>0</v>
      </c>
      <c r="Q16" s="395">
        <v>12.859000000000002</v>
      </c>
      <c r="R16" s="378">
        <f>SUM(N16:Q16)</f>
        <v>5923.866</v>
      </c>
      <c r="S16" s="455">
        <f>R16/$R$9</f>
        <v>0.037206852097024415</v>
      </c>
      <c r="T16" s="376">
        <v>2689.998</v>
      </c>
      <c r="U16" s="377">
        <v>971.612</v>
      </c>
      <c r="V16" s="378">
        <v>0.798</v>
      </c>
      <c r="W16" s="395">
        <v>8.132</v>
      </c>
      <c r="X16" s="378">
        <f>SUM(T16:W16)</f>
        <v>3670.54</v>
      </c>
      <c r="Y16" s="381">
        <f t="shared" si="7"/>
        <v>0.6138949582350282</v>
      </c>
    </row>
    <row r="17" spans="1:25" ht="19.5" customHeight="1">
      <c r="A17" s="375" t="s">
        <v>214</v>
      </c>
      <c r="B17" s="376">
        <v>1495.353</v>
      </c>
      <c r="C17" s="377">
        <v>31.009</v>
      </c>
      <c r="D17" s="378">
        <v>102.077</v>
      </c>
      <c r="E17" s="395">
        <v>0</v>
      </c>
      <c r="F17" s="378">
        <f>SUM(B17:E17)</f>
        <v>1628.439</v>
      </c>
      <c r="G17" s="379">
        <f>F17/$F$9</f>
        <v>0.02996241926058296</v>
      </c>
      <c r="H17" s="376">
        <v>1325.691</v>
      </c>
      <c r="I17" s="377">
        <v>70.371</v>
      </c>
      <c r="J17" s="378"/>
      <c r="K17" s="395"/>
      <c r="L17" s="378">
        <f>SUM(H17:K17)</f>
        <v>1396.0620000000001</v>
      </c>
      <c r="M17" s="453">
        <f>IF(ISERROR(F17/L17-1),"         /0",(F17/L17-1))</f>
        <v>0.16645177649703236</v>
      </c>
      <c r="N17" s="454">
        <v>4847.982</v>
      </c>
      <c r="O17" s="377">
        <v>408.187</v>
      </c>
      <c r="P17" s="378">
        <v>395.94899999999996</v>
      </c>
      <c r="Q17" s="395"/>
      <c r="R17" s="378">
        <f>SUM(N17:Q17)</f>
        <v>5652.1179999999995</v>
      </c>
      <c r="S17" s="455">
        <f>R17/$R$9</f>
        <v>0.03550004650019589</v>
      </c>
      <c r="T17" s="376">
        <v>4135.272</v>
      </c>
      <c r="U17" s="377">
        <v>214.613</v>
      </c>
      <c r="V17" s="378"/>
      <c r="W17" s="395"/>
      <c r="X17" s="378">
        <f>SUM(T17:W17)</f>
        <v>4349.885</v>
      </c>
      <c r="Y17" s="381">
        <f t="shared" si="7"/>
        <v>0.2993718224734676</v>
      </c>
    </row>
    <row r="18" spans="1:25" ht="19.5" customHeight="1">
      <c r="A18" s="375" t="s">
        <v>216</v>
      </c>
      <c r="B18" s="376">
        <v>0</v>
      </c>
      <c r="C18" s="377">
        <v>0</v>
      </c>
      <c r="D18" s="378">
        <v>676.479</v>
      </c>
      <c r="E18" s="395">
        <v>519.628</v>
      </c>
      <c r="F18" s="378">
        <f aca="true" t="shared" si="8" ref="F18:F25">SUM(B18:E18)</f>
        <v>1196.107</v>
      </c>
      <c r="G18" s="379">
        <f aca="true" t="shared" si="9" ref="G18:G25">F18/$F$9</f>
        <v>0.022007738339918228</v>
      </c>
      <c r="H18" s="376"/>
      <c r="I18" s="377"/>
      <c r="J18" s="378"/>
      <c r="K18" s="395"/>
      <c r="L18" s="378">
        <f aca="true" t="shared" si="10" ref="L18:L25">SUM(H18:K18)</f>
        <v>0</v>
      </c>
      <c r="M18" s="453" t="str">
        <f aca="true" t="shared" si="11" ref="M18:M25">IF(ISERROR(F18/L18-1),"         /0",(F18/L18-1))</f>
        <v>         /0</v>
      </c>
      <c r="N18" s="454"/>
      <c r="O18" s="377"/>
      <c r="P18" s="378">
        <v>1964.786</v>
      </c>
      <c r="Q18" s="395">
        <v>1395.237</v>
      </c>
      <c r="R18" s="378">
        <f aca="true" t="shared" si="12" ref="R18:R25">SUM(N18:Q18)</f>
        <v>3360.023</v>
      </c>
      <c r="S18" s="455">
        <f aca="true" t="shared" si="13" ref="S18:S25">R18/$R$9</f>
        <v>0.021103765480785738</v>
      </c>
      <c r="T18" s="376"/>
      <c r="U18" s="377"/>
      <c r="V18" s="378"/>
      <c r="W18" s="395"/>
      <c r="X18" s="378">
        <f aca="true" t="shared" si="14" ref="X18:X25">SUM(T18:W18)</f>
        <v>0</v>
      </c>
      <c r="Y18" s="381" t="str">
        <f aca="true" t="shared" si="15" ref="Y18:Y25">IF(ISERROR(R18/X18-1),"         /0",IF(R18/X18&gt;5,"  *  ",(R18/X18-1)))</f>
        <v>         /0</v>
      </c>
    </row>
    <row r="19" spans="1:25" ht="19.5" customHeight="1">
      <c r="A19" s="375" t="s">
        <v>219</v>
      </c>
      <c r="B19" s="376">
        <v>784.4449999999999</v>
      </c>
      <c r="C19" s="377">
        <v>54.826</v>
      </c>
      <c r="D19" s="378">
        <v>0</v>
      </c>
      <c r="E19" s="395">
        <v>0</v>
      </c>
      <c r="F19" s="378">
        <f t="shared" si="8"/>
        <v>839.271</v>
      </c>
      <c r="G19" s="379">
        <f t="shared" si="9"/>
        <v>0.015442144025811663</v>
      </c>
      <c r="H19" s="376"/>
      <c r="I19" s="377"/>
      <c r="J19" s="378"/>
      <c r="K19" s="395"/>
      <c r="L19" s="378">
        <f t="shared" si="10"/>
        <v>0</v>
      </c>
      <c r="M19" s="453" t="str">
        <f t="shared" si="11"/>
        <v>         /0</v>
      </c>
      <c r="N19" s="454">
        <v>1894.9050000000002</v>
      </c>
      <c r="O19" s="377">
        <v>63.204</v>
      </c>
      <c r="P19" s="378"/>
      <c r="Q19" s="395"/>
      <c r="R19" s="378">
        <f t="shared" si="12"/>
        <v>1958.1090000000002</v>
      </c>
      <c r="S19" s="455">
        <f t="shared" si="13"/>
        <v>0.012298568528196349</v>
      </c>
      <c r="T19" s="376"/>
      <c r="U19" s="377"/>
      <c r="V19" s="378"/>
      <c r="W19" s="395"/>
      <c r="X19" s="378">
        <f t="shared" si="14"/>
        <v>0</v>
      </c>
      <c r="Y19" s="381" t="str">
        <f t="shared" si="15"/>
        <v>         /0</v>
      </c>
    </row>
    <row r="20" spans="1:25" ht="19.5" customHeight="1">
      <c r="A20" s="375" t="s">
        <v>221</v>
      </c>
      <c r="B20" s="376">
        <v>593.7850000000001</v>
      </c>
      <c r="C20" s="377">
        <v>0</v>
      </c>
      <c r="D20" s="378">
        <v>0</v>
      </c>
      <c r="E20" s="395">
        <v>0</v>
      </c>
      <c r="F20" s="378">
        <f>SUM(B20:E20)</f>
        <v>593.7850000000001</v>
      </c>
      <c r="G20" s="379">
        <f>F20/$F$9</f>
        <v>0.01092533101985721</v>
      </c>
      <c r="H20" s="376">
        <v>1686.701</v>
      </c>
      <c r="I20" s="377"/>
      <c r="J20" s="378"/>
      <c r="K20" s="395"/>
      <c r="L20" s="378">
        <f>SUM(H20:K20)</f>
        <v>1686.701</v>
      </c>
      <c r="M20" s="453">
        <f>IF(ISERROR(F20/L20-1),"         /0",(F20/L20-1))</f>
        <v>-0.6479607233291496</v>
      </c>
      <c r="N20" s="454">
        <v>1890.1309999999999</v>
      </c>
      <c r="O20" s="377"/>
      <c r="P20" s="378"/>
      <c r="Q20" s="395"/>
      <c r="R20" s="378">
        <f>SUM(N20:Q20)</f>
        <v>1890.1309999999999</v>
      </c>
      <c r="S20" s="455">
        <f>R20/$R$9</f>
        <v>0.011871609614566037</v>
      </c>
      <c r="T20" s="376">
        <v>4011.8050000000003</v>
      </c>
      <c r="U20" s="377"/>
      <c r="V20" s="378">
        <v>47.401</v>
      </c>
      <c r="W20" s="395"/>
      <c r="X20" s="378">
        <f>SUM(T20:W20)</f>
        <v>4059.206</v>
      </c>
      <c r="Y20" s="381">
        <f>IF(ISERROR(R20/X20-1),"         /0",IF(R20/X20&gt;5,"  *  ",(R20/X20-1)))</f>
        <v>-0.5343594289129451</v>
      </c>
    </row>
    <row r="21" spans="1:25" ht="19.5" customHeight="1">
      <c r="A21" s="375" t="s">
        <v>218</v>
      </c>
      <c r="B21" s="376">
        <v>0</v>
      </c>
      <c r="C21" s="377">
        <v>449.657</v>
      </c>
      <c r="D21" s="378">
        <v>0</v>
      </c>
      <c r="E21" s="395">
        <v>0</v>
      </c>
      <c r="F21" s="378">
        <f t="shared" si="8"/>
        <v>449.657</v>
      </c>
      <c r="G21" s="379">
        <f t="shared" si="9"/>
        <v>0.008273451788771917</v>
      </c>
      <c r="H21" s="376"/>
      <c r="I21" s="377">
        <v>366.767</v>
      </c>
      <c r="J21" s="378"/>
      <c r="K21" s="395"/>
      <c r="L21" s="378">
        <f t="shared" si="10"/>
        <v>366.767</v>
      </c>
      <c r="M21" s="453">
        <f t="shared" si="11"/>
        <v>0.22600179405453602</v>
      </c>
      <c r="N21" s="454"/>
      <c r="O21" s="377">
        <v>1257.542</v>
      </c>
      <c r="P21" s="378">
        <v>122.381</v>
      </c>
      <c r="Q21" s="395">
        <v>0</v>
      </c>
      <c r="R21" s="378">
        <f t="shared" si="12"/>
        <v>1379.923</v>
      </c>
      <c r="S21" s="455">
        <f t="shared" si="13"/>
        <v>0.008667075009171752</v>
      </c>
      <c r="T21" s="376"/>
      <c r="U21" s="377">
        <v>1042.2540000000001</v>
      </c>
      <c r="V21" s="378"/>
      <c r="W21" s="395"/>
      <c r="X21" s="378">
        <f t="shared" si="14"/>
        <v>1042.2540000000001</v>
      </c>
      <c r="Y21" s="381">
        <f t="shared" si="15"/>
        <v>0.3239795673607391</v>
      </c>
    </row>
    <row r="22" spans="1:25" ht="19.5" customHeight="1">
      <c r="A22" s="375" t="s">
        <v>187</v>
      </c>
      <c r="B22" s="376">
        <v>0</v>
      </c>
      <c r="C22" s="377">
        <v>0</v>
      </c>
      <c r="D22" s="378">
        <v>349.352</v>
      </c>
      <c r="E22" s="395">
        <v>77.616</v>
      </c>
      <c r="F22" s="378">
        <f t="shared" si="8"/>
        <v>426.96799999999996</v>
      </c>
      <c r="G22" s="379">
        <f t="shared" si="9"/>
        <v>0.00785598614799362</v>
      </c>
      <c r="H22" s="376">
        <v>0</v>
      </c>
      <c r="I22" s="377">
        <v>0</v>
      </c>
      <c r="J22" s="378">
        <v>60.975</v>
      </c>
      <c r="K22" s="395">
        <v>123.324</v>
      </c>
      <c r="L22" s="378">
        <f t="shared" si="10"/>
        <v>184.299</v>
      </c>
      <c r="M22" s="453">
        <f t="shared" si="11"/>
        <v>1.3167136012675051</v>
      </c>
      <c r="N22" s="454"/>
      <c r="O22" s="377"/>
      <c r="P22" s="378">
        <v>458.541</v>
      </c>
      <c r="Q22" s="395">
        <v>77.616</v>
      </c>
      <c r="R22" s="378">
        <f t="shared" si="12"/>
        <v>536.157</v>
      </c>
      <c r="S22" s="455">
        <f t="shared" si="13"/>
        <v>0.003367516111908055</v>
      </c>
      <c r="T22" s="376">
        <v>0</v>
      </c>
      <c r="U22" s="377">
        <v>0</v>
      </c>
      <c r="V22" s="378">
        <v>1720.023</v>
      </c>
      <c r="W22" s="395">
        <v>546.531</v>
      </c>
      <c r="X22" s="378">
        <f t="shared" si="14"/>
        <v>2266.554</v>
      </c>
      <c r="Y22" s="381">
        <f t="shared" si="15"/>
        <v>-0.7634483890522794</v>
      </c>
    </row>
    <row r="23" spans="1:25" ht="19.5" customHeight="1">
      <c r="A23" s="375" t="s">
        <v>197</v>
      </c>
      <c r="B23" s="376">
        <v>77.198</v>
      </c>
      <c r="C23" s="377">
        <v>110.976</v>
      </c>
      <c r="D23" s="378">
        <v>0</v>
      </c>
      <c r="E23" s="395">
        <v>0</v>
      </c>
      <c r="F23" s="378">
        <f>SUM(B23:E23)</f>
        <v>188.17399999999998</v>
      </c>
      <c r="G23" s="379">
        <f t="shared" si="9"/>
        <v>0.003462302414730264</v>
      </c>
      <c r="H23" s="376">
        <v>111.654</v>
      </c>
      <c r="I23" s="377">
        <v>93.841</v>
      </c>
      <c r="J23" s="378"/>
      <c r="K23" s="395"/>
      <c r="L23" s="378">
        <f>SUM(H23:K23)</f>
        <v>205.495</v>
      </c>
      <c r="M23" s="453">
        <f>IF(ISERROR(F23/L23-1),"         /0",(F23/L23-1))</f>
        <v>-0.08428915545390414</v>
      </c>
      <c r="N23" s="454">
        <v>313.09799999999996</v>
      </c>
      <c r="O23" s="377">
        <v>261.68100000000004</v>
      </c>
      <c r="P23" s="378"/>
      <c r="Q23" s="395"/>
      <c r="R23" s="378">
        <f>SUM(N23:Q23)</f>
        <v>574.779</v>
      </c>
      <c r="S23" s="455">
        <f t="shared" si="13"/>
        <v>0.0036100946985424044</v>
      </c>
      <c r="T23" s="376">
        <v>297.144</v>
      </c>
      <c r="U23" s="377">
        <v>296.79699999999997</v>
      </c>
      <c r="V23" s="378"/>
      <c r="W23" s="395"/>
      <c r="X23" s="378">
        <f>SUM(T23:W23)</f>
        <v>593.941</v>
      </c>
      <c r="Y23" s="381">
        <f>IF(ISERROR(R23/X23-1),"         /0",IF(R23/X23&gt;5,"  *  ",(R23/X23-1)))</f>
        <v>-0.03226246378007247</v>
      </c>
    </row>
    <row r="24" spans="1:25" ht="19.5" customHeight="1">
      <c r="A24" s="375" t="s">
        <v>464</v>
      </c>
      <c r="B24" s="376">
        <v>0</v>
      </c>
      <c r="C24" s="377">
        <v>0</v>
      </c>
      <c r="D24" s="378">
        <v>0</v>
      </c>
      <c r="E24" s="395">
        <v>132.75</v>
      </c>
      <c r="F24" s="378">
        <f t="shared" si="8"/>
        <v>132.75</v>
      </c>
      <c r="G24" s="379">
        <f t="shared" si="9"/>
        <v>0.0024425300283537716</v>
      </c>
      <c r="H24" s="376"/>
      <c r="I24" s="377"/>
      <c r="J24" s="378"/>
      <c r="K24" s="395">
        <v>170.976</v>
      </c>
      <c r="L24" s="378">
        <f t="shared" si="10"/>
        <v>170.976</v>
      </c>
      <c r="M24" s="453">
        <f t="shared" si="11"/>
        <v>-0.2235752386299832</v>
      </c>
      <c r="N24" s="454"/>
      <c r="O24" s="377"/>
      <c r="P24" s="378"/>
      <c r="Q24" s="395">
        <v>284.652</v>
      </c>
      <c r="R24" s="378">
        <f t="shared" si="12"/>
        <v>284.652</v>
      </c>
      <c r="S24" s="455">
        <f t="shared" si="13"/>
        <v>0.0017878535508943304</v>
      </c>
      <c r="T24" s="376"/>
      <c r="U24" s="377"/>
      <c r="V24" s="378"/>
      <c r="W24" s="395">
        <v>326.00800000000004</v>
      </c>
      <c r="X24" s="378">
        <f t="shared" si="14"/>
        <v>326.00800000000004</v>
      </c>
      <c r="Y24" s="381">
        <f t="shared" si="15"/>
        <v>-0.12685578268017972</v>
      </c>
    </row>
    <row r="25" spans="1:25" ht="19.5" customHeight="1">
      <c r="A25" s="375" t="s">
        <v>181</v>
      </c>
      <c r="B25" s="376">
        <v>99.52</v>
      </c>
      <c r="C25" s="377">
        <v>22.002000000000002</v>
      </c>
      <c r="D25" s="378">
        <v>0</v>
      </c>
      <c r="E25" s="395">
        <v>0</v>
      </c>
      <c r="F25" s="378">
        <f t="shared" si="8"/>
        <v>121.52199999999999</v>
      </c>
      <c r="G25" s="379">
        <f t="shared" si="9"/>
        <v>0.002235940746558245</v>
      </c>
      <c r="H25" s="376">
        <v>108.96000000000001</v>
      </c>
      <c r="I25" s="377">
        <v>17.573999999999998</v>
      </c>
      <c r="J25" s="378"/>
      <c r="K25" s="395"/>
      <c r="L25" s="378">
        <f t="shared" si="10"/>
        <v>126.534</v>
      </c>
      <c r="M25" s="453">
        <f t="shared" si="11"/>
        <v>-0.03960990721861324</v>
      </c>
      <c r="N25" s="454">
        <v>261.307</v>
      </c>
      <c r="O25" s="377">
        <v>55.373999999999995</v>
      </c>
      <c r="P25" s="378"/>
      <c r="Q25" s="395"/>
      <c r="R25" s="378">
        <f t="shared" si="12"/>
        <v>316.68100000000004</v>
      </c>
      <c r="S25" s="455">
        <f t="shared" si="13"/>
        <v>0.001989022562113625</v>
      </c>
      <c r="T25" s="376">
        <v>305.17</v>
      </c>
      <c r="U25" s="377">
        <v>49.736999999999995</v>
      </c>
      <c r="V25" s="378"/>
      <c r="W25" s="395"/>
      <c r="X25" s="378">
        <f t="shared" si="14"/>
        <v>354.90700000000004</v>
      </c>
      <c r="Y25" s="381">
        <f t="shared" si="15"/>
        <v>-0.10770708946287333</v>
      </c>
    </row>
    <row r="26" spans="1:25" ht="19.5" customHeight="1" thickBot="1">
      <c r="A26" s="375" t="s">
        <v>175</v>
      </c>
      <c r="B26" s="376">
        <v>189.187</v>
      </c>
      <c r="C26" s="377">
        <v>188.91099999999997</v>
      </c>
      <c r="D26" s="378">
        <v>70.381</v>
      </c>
      <c r="E26" s="395">
        <v>67.614</v>
      </c>
      <c r="F26" s="378">
        <f t="shared" si="0"/>
        <v>516.093</v>
      </c>
      <c r="G26" s="379">
        <f t="shared" si="1"/>
        <v>0.009495839170796105</v>
      </c>
      <c r="H26" s="376">
        <v>189.736</v>
      </c>
      <c r="I26" s="377">
        <v>113.69</v>
      </c>
      <c r="J26" s="378">
        <v>2438.849</v>
      </c>
      <c r="K26" s="395">
        <v>689.604</v>
      </c>
      <c r="L26" s="378">
        <f t="shared" si="2"/>
        <v>3431.879</v>
      </c>
      <c r="M26" s="453">
        <f t="shared" si="3"/>
        <v>-0.8496179498169953</v>
      </c>
      <c r="N26" s="454">
        <v>1829.916</v>
      </c>
      <c r="O26" s="377">
        <v>623.858</v>
      </c>
      <c r="P26" s="378">
        <v>3161.2859999999996</v>
      </c>
      <c r="Q26" s="395">
        <v>584.7959999999999</v>
      </c>
      <c r="R26" s="378">
        <f t="shared" si="4"/>
        <v>6199.856</v>
      </c>
      <c r="S26" s="455">
        <f t="shared" si="5"/>
        <v>0.03894030101539255</v>
      </c>
      <c r="T26" s="376">
        <v>453.41599999999994</v>
      </c>
      <c r="U26" s="377">
        <v>374.87300000000005</v>
      </c>
      <c r="V26" s="378">
        <v>12629.93</v>
      </c>
      <c r="W26" s="395">
        <v>2220.3409999999994</v>
      </c>
      <c r="X26" s="378">
        <f t="shared" si="6"/>
        <v>15678.560000000001</v>
      </c>
      <c r="Y26" s="381">
        <f>IF(ISERROR(R26/X26-1),"         /0",IF(R26/X26&gt;5,"  *  ",(R26/X26-1)))</f>
        <v>-0.6045647049218806</v>
      </c>
    </row>
    <row r="27" spans="1:25" s="428" customFormat="1" ht="19.5" customHeight="1">
      <c r="A27" s="421" t="s">
        <v>52</v>
      </c>
      <c r="B27" s="422">
        <f>SUM(B28:B38)</f>
        <v>3460.186</v>
      </c>
      <c r="C27" s="423">
        <f>SUM(C28:C38)</f>
        <v>5074.219999999999</v>
      </c>
      <c r="D27" s="424">
        <f>SUM(D28:D38)</f>
        <v>570.514</v>
      </c>
      <c r="E27" s="429">
        <f>SUM(E28:E38)</f>
        <v>281.38500000000005</v>
      </c>
      <c r="F27" s="424">
        <f t="shared" si="0"/>
        <v>9386.304999999998</v>
      </c>
      <c r="G27" s="425">
        <f t="shared" si="1"/>
        <v>0.17270306454076945</v>
      </c>
      <c r="H27" s="422">
        <f>SUM(H28:H38)</f>
        <v>4127.874</v>
      </c>
      <c r="I27" s="423">
        <f>SUM(I28:I38)</f>
        <v>4587.128</v>
      </c>
      <c r="J27" s="424">
        <f>SUM(J28:J38)</f>
        <v>678.319</v>
      </c>
      <c r="K27" s="429">
        <f>SUM(K28:K38)</f>
        <v>427.664</v>
      </c>
      <c r="L27" s="424">
        <f t="shared" si="2"/>
        <v>9820.985</v>
      </c>
      <c r="M27" s="437">
        <f t="shared" si="3"/>
        <v>-0.04426032623000664</v>
      </c>
      <c r="N27" s="438">
        <f>SUM(N28:N38)</f>
        <v>9503.559000000001</v>
      </c>
      <c r="O27" s="423">
        <f>SUM(O28:O38)</f>
        <v>13877.976999999999</v>
      </c>
      <c r="P27" s="424">
        <f>SUM(P28:P38)</f>
        <v>1345.8239999999998</v>
      </c>
      <c r="Q27" s="429">
        <f>SUM(Q28:Q38)</f>
        <v>970.8429999999998</v>
      </c>
      <c r="R27" s="424">
        <f t="shared" si="4"/>
        <v>25698.203</v>
      </c>
      <c r="S27" s="439">
        <f t="shared" si="5"/>
        <v>0.16140629078718344</v>
      </c>
      <c r="T27" s="422">
        <f>SUM(T28:T38)</f>
        <v>10922.932</v>
      </c>
      <c r="U27" s="423">
        <f>SUM(U28:U38)</f>
        <v>11772.018999999997</v>
      </c>
      <c r="V27" s="424">
        <f>SUM(V28:V38)</f>
        <v>1808.221</v>
      </c>
      <c r="W27" s="429">
        <f>SUM(W28:W38)</f>
        <v>978.39</v>
      </c>
      <c r="X27" s="424">
        <f t="shared" si="6"/>
        <v>25481.561999999998</v>
      </c>
      <c r="Y27" s="427">
        <f>IF(ISERROR(R27/X27-1),"         /0",IF(R27/X27&gt;5,"  *  ",(R27/X27-1)))</f>
        <v>0.00850187284437287</v>
      </c>
    </row>
    <row r="28" spans="1:25" ht="19.5" customHeight="1">
      <c r="A28" s="368" t="s">
        <v>179</v>
      </c>
      <c r="B28" s="369">
        <v>1029.931</v>
      </c>
      <c r="C28" s="370">
        <v>1888.592</v>
      </c>
      <c r="D28" s="371">
        <v>94.5</v>
      </c>
      <c r="E28" s="392">
        <v>94.06700000000001</v>
      </c>
      <c r="F28" s="371">
        <f t="shared" si="0"/>
        <v>3107.09</v>
      </c>
      <c r="G28" s="372">
        <f t="shared" si="1"/>
        <v>0.05716881827342916</v>
      </c>
      <c r="H28" s="369">
        <v>1065.824</v>
      </c>
      <c r="I28" s="370">
        <v>1502.291</v>
      </c>
      <c r="J28" s="371">
        <v>52.941</v>
      </c>
      <c r="K28" s="370"/>
      <c r="L28" s="371">
        <f t="shared" si="2"/>
        <v>2621.0559999999996</v>
      </c>
      <c r="M28" s="450">
        <f t="shared" si="3"/>
        <v>0.18543442032524315</v>
      </c>
      <c r="N28" s="451">
        <v>2709.510999999999</v>
      </c>
      <c r="O28" s="370">
        <v>4813.222</v>
      </c>
      <c r="P28" s="371">
        <v>177.216</v>
      </c>
      <c r="Q28" s="370">
        <v>334.91799999999995</v>
      </c>
      <c r="R28" s="371">
        <f t="shared" si="4"/>
        <v>8034.866999999998</v>
      </c>
      <c r="S28" s="452">
        <f t="shared" si="5"/>
        <v>0.05046571075177295</v>
      </c>
      <c r="T28" s="369">
        <v>2907.6299999999997</v>
      </c>
      <c r="U28" s="370">
        <v>3467.397</v>
      </c>
      <c r="V28" s="371">
        <v>52.941</v>
      </c>
      <c r="W28" s="392"/>
      <c r="X28" s="371">
        <f t="shared" si="6"/>
        <v>6427.968</v>
      </c>
      <c r="Y28" s="374">
        <f>IF(ISERROR(R28/X28-1),"         /0",IF(R28/X28&gt;5,"  *  ",(R28/X28-1)))</f>
        <v>0.24998553197526796</v>
      </c>
    </row>
    <row r="29" spans="1:25" ht="19.5" customHeight="1">
      <c r="A29" s="375" t="s">
        <v>159</v>
      </c>
      <c r="B29" s="376">
        <v>987.867</v>
      </c>
      <c r="C29" s="377">
        <v>1035.158</v>
      </c>
      <c r="D29" s="378">
        <v>3.833</v>
      </c>
      <c r="E29" s="395">
        <v>23.02</v>
      </c>
      <c r="F29" s="378">
        <f t="shared" si="0"/>
        <v>2049.878</v>
      </c>
      <c r="G29" s="379">
        <f t="shared" si="1"/>
        <v>0.03771667472287588</v>
      </c>
      <c r="H29" s="376">
        <v>1469.3829999999998</v>
      </c>
      <c r="I29" s="377">
        <v>1256.9819999999997</v>
      </c>
      <c r="J29" s="378">
        <v>0</v>
      </c>
      <c r="K29" s="377">
        <v>0</v>
      </c>
      <c r="L29" s="378">
        <f t="shared" si="2"/>
        <v>2726.365</v>
      </c>
      <c r="M29" s="453">
        <f t="shared" si="3"/>
        <v>-0.2481278185422714</v>
      </c>
      <c r="N29" s="454">
        <v>2977.580000000001</v>
      </c>
      <c r="O29" s="377">
        <v>3187.9819999999995</v>
      </c>
      <c r="P29" s="378">
        <v>5.288</v>
      </c>
      <c r="Q29" s="377">
        <v>30.322</v>
      </c>
      <c r="R29" s="378">
        <f t="shared" si="4"/>
        <v>6201.172</v>
      </c>
      <c r="S29" s="455">
        <f t="shared" si="5"/>
        <v>0.038948566600292625</v>
      </c>
      <c r="T29" s="376">
        <v>3909.428</v>
      </c>
      <c r="U29" s="377">
        <v>3215.5609999999997</v>
      </c>
      <c r="V29" s="378">
        <v>1.466</v>
      </c>
      <c r="W29" s="377">
        <v>2.258</v>
      </c>
      <c r="X29" s="378">
        <f t="shared" si="6"/>
        <v>7128.713</v>
      </c>
      <c r="Y29" s="381">
        <f>IF(ISERROR(R29/X29-1),"         /0",IF(R29/X29&gt;5,"  *  ",(R29/X29-1)))</f>
        <v>-0.13011338792850835</v>
      </c>
    </row>
    <row r="30" spans="1:25" ht="19.5" customHeight="1">
      <c r="A30" s="375" t="s">
        <v>185</v>
      </c>
      <c r="B30" s="376">
        <v>353.644</v>
      </c>
      <c r="C30" s="377">
        <v>702.624</v>
      </c>
      <c r="D30" s="378">
        <v>12.344</v>
      </c>
      <c r="E30" s="395">
        <v>0</v>
      </c>
      <c r="F30" s="378">
        <f t="shared" si="0"/>
        <v>1068.612</v>
      </c>
      <c r="G30" s="379">
        <f t="shared" si="1"/>
        <v>0.019661897541688744</v>
      </c>
      <c r="H30" s="376">
        <v>463.358</v>
      </c>
      <c r="I30" s="377">
        <v>449.03</v>
      </c>
      <c r="J30" s="378"/>
      <c r="K30" s="377"/>
      <c r="L30" s="378">
        <f t="shared" si="2"/>
        <v>912.3879999999999</v>
      </c>
      <c r="M30" s="453">
        <f t="shared" si="3"/>
        <v>0.1712253997202946</v>
      </c>
      <c r="N30" s="454">
        <v>864.046</v>
      </c>
      <c r="O30" s="377">
        <v>2004.7</v>
      </c>
      <c r="P30" s="378">
        <v>12.344</v>
      </c>
      <c r="Q30" s="377">
        <v>0</v>
      </c>
      <c r="R30" s="378">
        <f t="shared" si="4"/>
        <v>2881.09</v>
      </c>
      <c r="S30" s="455">
        <f t="shared" si="5"/>
        <v>0.01809566413356009</v>
      </c>
      <c r="T30" s="376">
        <v>1180.262</v>
      </c>
      <c r="U30" s="377">
        <v>1564.2200000000005</v>
      </c>
      <c r="V30" s="378"/>
      <c r="W30" s="377"/>
      <c r="X30" s="378">
        <f t="shared" si="6"/>
        <v>2744.4820000000004</v>
      </c>
      <c r="Y30" s="381">
        <f>IF(ISERROR(R30/X30-1),"         /0",IF(R30/X30&gt;5,"  *  ",(R30/X30-1)))</f>
        <v>0.04977551319338214</v>
      </c>
    </row>
    <row r="31" spans="1:25" ht="19.5" customHeight="1">
      <c r="A31" s="375" t="s">
        <v>177</v>
      </c>
      <c r="B31" s="376">
        <v>203.643</v>
      </c>
      <c r="C31" s="377">
        <v>177.016</v>
      </c>
      <c r="D31" s="378">
        <v>174.077</v>
      </c>
      <c r="E31" s="395">
        <v>108.446</v>
      </c>
      <c r="F31" s="378">
        <f aca="true" t="shared" si="16" ref="F31:F37">SUM(B31:E31)</f>
        <v>663.182</v>
      </c>
      <c r="G31" s="379">
        <f aca="true" t="shared" si="17" ref="G31:G37">F31/$F$9</f>
        <v>0.012202199241157898</v>
      </c>
      <c r="H31" s="376">
        <v>226.97</v>
      </c>
      <c r="I31" s="377">
        <v>74.098</v>
      </c>
      <c r="J31" s="378">
        <v>61.857</v>
      </c>
      <c r="K31" s="377"/>
      <c r="L31" s="378">
        <f aca="true" t="shared" si="18" ref="L31:L37">SUM(H31:K31)</f>
        <v>362.92499999999995</v>
      </c>
      <c r="M31" s="453">
        <f aca="true" t="shared" si="19" ref="M31:M37">IF(ISERROR(F31/L31-1),"         /0",(F31/L31-1))</f>
        <v>0.8273252049321489</v>
      </c>
      <c r="N31" s="454">
        <v>468.836</v>
      </c>
      <c r="O31" s="377">
        <v>455.918</v>
      </c>
      <c r="P31" s="378">
        <v>402.647</v>
      </c>
      <c r="Q31" s="377">
        <v>437.53599999999994</v>
      </c>
      <c r="R31" s="378">
        <f aca="true" t="shared" si="20" ref="R31:R37">SUM(N31:Q31)</f>
        <v>1764.937</v>
      </c>
      <c r="S31" s="455">
        <f aca="true" t="shared" si="21" ref="S31:S37">R31/$R$9</f>
        <v>0.011085286182970036</v>
      </c>
      <c r="T31" s="376">
        <v>453.506</v>
      </c>
      <c r="U31" s="377">
        <v>236.92499999999998</v>
      </c>
      <c r="V31" s="378">
        <v>263.60900000000004</v>
      </c>
      <c r="W31" s="377"/>
      <c r="X31" s="378">
        <f aca="true" t="shared" si="22" ref="X31:X37">SUM(T31:W31)</f>
        <v>954.04</v>
      </c>
      <c r="Y31" s="381">
        <f aca="true" t="shared" si="23" ref="Y31:Y37">IF(ISERROR(R31/X31-1),"         /0",IF(R31/X31&gt;5,"  *  ",(R31/X31-1)))</f>
        <v>0.8499612175590121</v>
      </c>
    </row>
    <row r="32" spans="1:25" ht="19.5" customHeight="1">
      <c r="A32" s="375" t="s">
        <v>199</v>
      </c>
      <c r="B32" s="376">
        <v>249.009</v>
      </c>
      <c r="C32" s="377">
        <v>203.04</v>
      </c>
      <c r="D32" s="378">
        <v>0</v>
      </c>
      <c r="E32" s="395">
        <v>0</v>
      </c>
      <c r="F32" s="378">
        <f t="shared" si="16"/>
        <v>452.049</v>
      </c>
      <c r="G32" s="379">
        <f t="shared" si="17"/>
        <v>0.00831746332796455</v>
      </c>
      <c r="H32" s="376">
        <v>408.13599999999997</v>
      </c>
      <c r="I32" s="377">
        <v>360.632</v>
      </c>
      <c r="J32" s="378"/>
      <c r="K32" s="377"/>
      <c r="L32" s="378">
        <f t="shared" si="18"/>
        <v>768.768</v>
      </c>
      <c r="M32" s="453">
        <f t="shared" si="19"/>
        <v>-0.4119825487012988</v>
      </c>
      <c r="N32" s="454">
        <v>623.534</v>
      </c>
      <c r="O32" s="377">
        <v>552.409</v>
      </c>
      <c r="P32" s="378"/>
      <c r="Q32" s="377"/>
      <c r="R32" s="378">
        <f t="shared" si="20"/>
        <v>1175.943</v>
      </c>
      <c r="S32" s="455">
        <f t="shared" si="21"/>
        <v>0.007385909349659696</v>
      </c>
      <c r="T32" s="376">
        <v>1038.76</v>
      </c>
      <c r="U32" s="377">
        <v>911.9329999999999</v>
      </c>
      <c r="V32" s="378"/>
      <c r="W32" s="377"/>
      <c r="X32" s="378">
        <f t="shared" si="22"/>
        <v>1950.6929999999998</v>
      </c>
      <c r="Y32" s="381">
        <f t="shared" si="23"/>
        <v>-0.3971665454277018</v>
      </c>
    </row>
    <row r="33" spans="1:25" ht="19.5" customHeight="1">
      <c r="A33" s="375" t="s">
        <v>178</v>
      </c>
      <c r="B33" s="376">
        <v>269.2</v>
      </c>
      <c r="C33" s="377">
        <v>163.01199999999997</v>
      </c>
      <c r="D33" s="378">
        <v>12.96</v>
      </c>
      <c r="E33" s="395">
        <v>0</v>
      </c>
      <c r="F33" s="378">
        <f t="shared" si="16"/>
        <v>445.17199999999997</v>
      </c>
      <c r="G33" s="379">
        <f t="shared" si="17"/>
        <v>0.008190930152785726</v>
      </c>
      <c r="H33" s="376">
        <v>142.653</v>
      </c>
      <c r="I33" s="377">
        <v>96.584</v>
      </c>
      <c r="J33" s="378"/>
      <c r="K33" s="377"/>
      <c r="L33" s="378">
        <f t="shared" si="18"/>
        <v>239.237</v>
      </c>
      <c r="M33" s="453">
        <f t="shared" si="19"/>
        <v>0.8607991238813393</v>
      </c>
      <c r="N33" s="454">
        <v>615.2479999999999</v>
      </c>
      <c r="O33" s="377">
        <v>396.561</v>
      </c>
      <c r="P33" s="378">
        <v>12.96</v>
      </c>
      <c r="Q33" s="377"/>
      <c r="R33" s="378">
        <f t="shared" si="20"/>
        <v>1024.769</v>
      </c>
      <c r="S33" s="455">
        <f t="shared" si="21"/>
        <v>0.006436409705522646</v>
      </c>
      <c r="T33" s="376">
        <v>440.619</v>
      </c>
      <c r="U33" s="377">
        <v>305.93600000000004</v>
      </c>
      <c r="V33" s="378"/>
      <c r="W33" s="377"/>
      <c r="X33" s="378">
        <f t="shared" si="22"/>
        <v>746.5550000000001</v>
      </c>
      <c r="Y33" s="381">
        <f t="shared" si="23"/>
        <v>0.37266376891186836</v>
      </c>
    </row>
    <row r="34" spans="1:25" ht="19.5" customHeight="1">
      <c r="A34" s="375" t="s">
        <v>180</v>
      </c>
      <c r="B34" s="376">
        <v>110.19</v>
      </c>
      <c r="C34" s="377">
        <v>282.10299999999995</v>
      </c>
      <c r="D34" s="378">
        <v>0</v>
      </c>
      <c r="E34" s="395">
        <v>0</v>
      </c>
      <c r="F34" s="378">
        <f t="shared" si="16"/>
        <v>392.29299999999995</v>
      </c>
      <c r="G34" s="379">
        <f t="shared" si="17"/>
        <v>0.0072179844249565805</v>
      </c>
      <c r="H34" s="376">
        <v>71.172</v>
      </c>
      <c r="I34" s="377">
        <v>254.21200000000002</v>
      </c>
      <c r="J34" s="378"/>
      <c r="K34" s="377"/>
      <c r="L34" s="378">
        <f t="shared" si="18"/>
        <v>325.384</v>
      </c>
      <c r="M34" s="453">
        <f t="shared" si="19"/>
        <v>0.20563088535392016</v>
      </c>
      <c r="N34" s="454">
        <v>278.947</v>
      </c>
      <c r="O34" s="377">
        <v>786.83</v>
      </c>
      <c r="P34" s="378"/>
      <c r="Q34" s="377"/>
      <c r="R34" s="378">
        <f t="shared" si="20"/>
        <v>1065.777</v>
      </c>
      <c r="S34" s="455">
        <f t="shared" si="21"/>
        <v>0.0066939743754180795</v>
      </c>
      <c r="T34" s="376">
        <v>193.297</v>
      </c>
      <c r="U34" s="377">
        <v>650.141</v>
      </c>
      <c r="V34" s="378">
        <v>0</v>
      </c>
      <c r="W34" s="377">
        <v>0.3</v>
      </c>
      <c r="X34" s="378">
        <f t="shared" si="22"/>
        <v>843.7379999999999</v>
      </c>
      <c r="Y34" s="381">
        <f t="shared" si="23"/>
        <v>0.2631610760686376</v>
      </c>
    </row>
    <row r="35" spans="1:25" ht="19.5" customHeight="1">
      <c r="A35" s="375" t="s">
        <v>214</v>
      </c>
      <c r="B35" s="376">
        <v>0</v>
      </c>
      <c r="C35" s="377">
        <v>192.739</v>
      </c>
      <c r="D35" s="378">
        <v>0</v>
      </c>
      <c r="E35" s="395">
        <v>48.691</v>
      </c>
      <c r="F35" s="378">
        <f t="shared" si="16"/>
        <v>241.43</v>
      </c>
      <c r="G35" s="379">
        <f t="shared" si="17"/>
        <v>0.004442184743845206</v>
      </c>
      <c r="H35" s="376"/>
      <c r="I35" s="377"/>
      <c r="J35" s="378"/>
      <c r="K35" s="377">
        <v>8.265</v>
      </c>
      <c r="L35" s="378">
        <f t="shared" si="18"/>
        <v>8.265</v>
      </c>
      <c r="M35" s="453">
        <f t="shared" si="19"/>
        <v>28.21113127646703</v>
      </c>
      <c r="N35" s="454"/>
      <c r="O35" s="377">
        <v>326.73500000000007</v>
      </c>
      <c r="P35" s="378"/>
      <c r="Q35" s="377">
        <v>50.585</v>
      </c>
      <c r="R35" s="378">
        <f t="shared" si="20"/>
        <v>377.32000000000005</v>
      </c>
      <c r="S35" s="455">
        <f t="shared" si="21"/>
        <v>0.0023698863939949446</v>
      </c>
      <c r="T35" s="376"/>
      <c r="U35" s="377">
        <v>170.185</v>
      </c>
      <c r="V35" s="378"/>
      <c r="W35" s="377">
        <v>12.418</v>
      </c>
      <c r="X35" s="378">
        <f t="shared" si="22"/>
        <v>182.603</v>
      </c>
      <c r="Y35" s="381">
        <f t="shared" si="23"/>
        <v>1.0663406406247433</v>
      </c>
    </row>
    <row r="36" spans="1:25" ht="19.5" customHeight="1">
      <c r="A36" s="375" t="s">
        <v>187</v>
      </c>
      <c r="B36" s="376">
        <v>66.411</v>
      </c>
      <c r="C36" s="377">
        <v>24.083</v>
      </c>
      <c r="D36" s="378">
        <v>99.285</v>
      </c>
      <c r="E36" s="395">
        <v>7.001</v>
      </c>
      <c r="F36" s="378">
        <f t="shared" si="16"/>
        <v>196.78</v>
      </c>
      <c r="G36" s="379">
        <f t="shared" si="17"/>
        <v>0.003620648278564634</v>
      </c>
      <c r="H36" s="376">
        <v>105.427</v>
      </c>
      <c r="I36" s="377">
        <v>117.13300000000001</v>
      </c>
      <c r="J36" s="378">
        <v>196.363</v>
      </c>
      <c r="K36" s="377"/>
      <c r="L36" s="378">
        <f t="shared" si="18"/>
        <v>418.923</v>
      </c>
      <c r="M36" s="453">
        <f t="shared" si="19"/>
        <v>-0.5302716728372517</v>
      </c>
      <c r="N36" s="454">
        <v>162.76</v>
      </c>
      <c r="O36" s="377">
        <v>59.095</v>
      </c>
      <c r="P36" s="378">
        <v>99.285</v>
      </c>
      <c r="Q36" s="377">
        <v>20.566</v>
      </c>
      <c r="R36" s="378">
        <f t="shared" si="20"/>
        <v>341.70599999999996</v>
      </c>
      <c r="S36" s="455">
        <f t="shared" si="21"/>
        <v>0.0021462005728464864</v>
      </c>
      <c r="T36" s="376">
        <v>314.23400000000004</v>
      </c>
      <c r="U36" s="377">
        <v>187.268</v>
      </c>
      <c r="V36" s="378">
        <v>724.152</v>
      </c>
      <c r="W36" s="377">
        <v>70.59400000000001</v>
      </c>
      <c r="X36" s="378">
        <f t="shared" si="22"/>
        <v>1296.248</v>
      </c>
      <c r="Y36" s="381">
        <f t="shared" si="23"/>
        <v>-0.7363884071566553</v>
      </c>
    </row>
    <row r="37" spans="1:25" ht="19.5" customHeight="1">
      <c r="A37" s="375" t="s">
        <v>464</v>
      </c>
      <c r="B37" s="376">
        <v>0</v>
      </c>
      <c r="C37" s="377">
        <v>0</v>
      </c>
      <c r="D37" s="378">
        <v>173.024</v>
      </c>
      <c r="E37" s="395">
        <v>0</v>
      </c>
      <c r="F37" s="378">
        <f t="shared" si="16"/>
        <v>173.024</v>
      </c>
      <c r="G37" s="379">
        <f t="shared" si="17"/>
        <v>0.0031835504001949755</v>
      </c>
      <c r="H37" s="376"/>
      <c r="I37" s="377"/>
      <c r="J37" s="378">
        <v>250.658</v>
      </c>
      <c r="K37" s="377"/>
      <c r="L37" s="378">
        <f t="shared" si="18"/>
        <v>250.658</v>
      </c>
      <c r="M37" s="453">
        <f t="shared" si="19"/>
        <v>-0.3097208148154058</v>
      </c>
      <c r="N37" s="454"/>
      <c r="O37" s="377"/>
      <c r="P37" s="378">
        <v>427.168</v>
      </c>
      <c r="Q37" s="377"/>
      <c r="R37" s="378">
        <f t="shared" si="20"/>
        <v>427.168</v>
      </c>
      <c r="S37" s="455">
        <f t="shared" si="21"/>
        <v>0.0026829736858635434</v>
      </c>
      <c r="T37" s="376"/>
      <c r="U37" s="377"/>
      <c r="V37" s="378">
        <v>516.495</v>
      </c>
      <c r="W37" s="377"/>
      <c r="X37" s="378">
        <f t="shared" si="22"/>
        <v>516.495</v>
      </c>
      <c r="Y37" s="381">
        <f t="shared" si="23"/>
        <v>-0.17294843125296466</v>
      </c>
    </row>
    <row r="38" spans="1:25" ht="19.5" customHeight="1" thickBot="1">
      <c r="A38" s="375" t="s">
        <v>175</v>
      </c>
      <c r="B38" s="376">
        <v>190.291</v>
      </c>
      <c r="C38" s="377">
        <v>405.853</v>
      </c>
      <c r="D38" s="378">
        <v>0.491</v>
      </c>
      <c r="E38" s="395">
        <v>0.16</v>
      </c>
      <c r="F38" s="378">
        <f t="shared" si="0"/>
        <v>596.795</v>
      </c>
      <c r="G38" s="379">
        <f t="shared" si="1"/>
        <v>0.010980713433306132</v>
      </c>
      <c r="H38" s="376">
        <v>174.951</v>
      </c>
      <c r="I38" s="377">
        <v>476.166</v>
      </c>
      <c r="J38" s="378">
        <v>116.5</v>
      </c>
      <c r="K38" s="377">
        <v>419.399</v>
      </c>
      <c r="L38" s="378">
        <f t="shared" si="2"/>
        <v>1187.016</v>
      </c>
      <c r="M38" s="453">
        <f t="shared" si="3"/>
        <v>-0.4972308713614645</v>
      </c>
      <c r="N38" s="454">
        <v>803.097</v>
      </c>
      <c r="O38" s="377">
        <v>1294.5249999999999</v>
      </c>
      <c r="P38" s="378">
        <v>208.916</v>
      </c>
      <c r="Q38" s="377">
        <v>96.916</v>
      </c>
      <c r="R38" s="378">
        <f t="shared" si="4"/>
        <v>2403.454</v>
      </c>
      <c r="S38" s="455">
        <f t="shared" si="5"/>
        <v>0.01509570903528232</v>
      </c>
      <c r="T38" s="376">
        <v>485.1959999999999</v>
      </c>
      <c r="U38" s="377">
        <v>1062.453</v>
      </c>
      <c r="V38" s="378">
        <v>249.558</v>
      </c>
      <c r="W38" s="377">
        <v>892.8199999999999</v>
      </c>
      <c r="X38" s="378">
        <f t="shared" si="6"/>
        <v>2690.027</v>
      </c>
      <c r="Y38" s="381">
        <f>IF(ISERROR(R38/X38-1),"         /0",IF(R38/X38&gt;5,"  *  ",(R38/X38-1)))</f>
        <v>-0.10653164447791785</v>
      </c>
    </row>
    <row r="39" spans="1:25" s="428" customFormat="1" ht="19.5" customHeight="1">
      <c r="A39" s="421" t="s">
        <v>51</v>
      </c>
      <c r="B39" s="422">
        <f>SUM(B40:B48)</f>
        <v>3042.1299999999997</v>
      </c>
      <c r="C39" s="423">
        <f>SUM(C40:C48)</f>
        <v>3125.576</v>
      </c>
      <c r="D39" s="424">
        <f>SUM(D40:D48)</f>
        <v>264.673</v>
      </c>
      <c r="E39" s="423">
        <f>SUM(E40:E48)</f>
        <v>0</v>
      </c>
      <c r="F39" s="424">
        <f aca="true" t="shared" si="24" ref="F39:F63">SUM(B39:E39)</f>
        <v>6432.379</v>
      </c>
      <c r="G39" s="425">
        <f aca="true" t="shared" si="25" ref="G39:G63">F39/$F$9</f>
        <v>0.11835238313560983</v>
      </c>
      <c r="H39" s="422">
        <f>SUM(H40:H48)</f>
        <v>2952.042999999999</v>
      </c>
      <c r="I39" s="423">
        <f>SUM(I40:I48)</f>
        <v>2963.0739999999996</v>
      </c>
      <c r="J39" s="424">
        <f>SUM(J40:J48)</f>
        <v>697.229</v>
      </c>
      <c r="K39" s="423">
        <f>SUM(K40:K48)</f>
        <v>662.018</v>
      </c>
      <c r="L39" s="424">
        <f>SUM(H39:K39)</f>
        <v>7274.363999999999</v>
      </c>
      <c r="M39" s="437">
        <f t="shared" si="3"/>
        <v>-0.11574688866270633</v>
      </c>
      <c r="N39" s="438">
        <f>SUM(N40:N48)</f>
        <v>8985.586</v>
      </c>
      <c r="O39" s="423">
        <f>SUM(O40:O48)</f>
        <v>7994.250000000001</v>
      </c>
      <c r="P39" s="424">
        <f>SUM(P40:P48)</f>
        <v>523.904</v>
      </c>
      <c r="Q39" s="423">
        <f>SUM(Q40:Q48)</f>
        <v>0.5</v>
      </c>
      <c r="R39" s="424">
        <f aca="true" t="shared" si="26" ref="R39:R63">SUM(N39:Q39)</f>
        <v>17504.239999999998</v>
      </c>
      <c r="S39" s="439">
        <f aca="true" t="shared" si="27" ref="S39:S63">R39/$R$9</f>
        <v>0.1099413235800436</v>
      </c>
      <c r="T39" s="422">
        <f>SUM(T40:T48)</f>
        <v>8685.709</v>
      </c>
      <c r="U39" s="423">
        <f>SUM(U40:U48)</f>
        <v>7989.3589999999995</v>
      </c>
      <c r="V39" s="424">
        <f>SUM(V40:V48)</f>
        <v>1640.7350000000001</v>
      </c>
      <c r="W39" s="423">
        <f>SUM(W40:W48)</f>
        <v>1506.763</v>
      </c>
      <c r="X39" s="424">
        <f aca="true" t="shared" si="28" ref="X39:X63">SUM(T39:W39)</f>
        <v>19822.566</v>
      </c>
      <c r="Y39" s="427">
        <f aca="true" t="shared" si="29" ref="Y39:Y63">IF(ISERROR(R39/X39-1),"         /0",IF(R39/X39&gt;5,"  *  ",(R39/X39-1)))</f>
        <v>-0.11695387973484361</v>
      </c>
    </row>
    <row r="40" spans="1:25" ht="19.5" customHeight="1">
      <c r="A40" s="368" t="s">
        <v>159</v>
      </c>
      <c r="B40" s="369">
        <v>658.4989999999999</v>
      </c>
      <c r="C40" s="370">
        <v>1269.3290000000002</v>
      </c>
      <c r="D40" s="371">
        <v>0</v>
      </c>
      <c r="E40" s="370">
        <v>0</v>
      </c>
      <c r="F40" s="371">
        <f t="shared" si="24"/>
        <v>1927.828</v>
      </c>
      <c r="G40" s="372">
        <f t="shared" si="25"/>
        <v>0.03547101905462294</v>
      </c>
      <c r="H40" s="369">
        <v>763.5630000000001</v>
      </c>
      <c r="I40" s="370">
        <v>1304.821</v>
      </c>
      <c r="J40" s="371">
        <v>0</v>
      </c>
      <c r="K40" s="370">
        <v>0</v>
      </c>
      <c r="L40" s="371">
        <f>SUM(H40:K40)</f>
        <v>2068.384</v>
      </c>
      <c r="M40" s="450">
        <f t="shared" si="3"/>
        <v>-0.06795449974472823</v>
      </c>
      <c r="N40" s="451">
        <v>2150.9890000000005</v>
      </c>
      <c r="O40" s="370">
        <v>3376.819</v>
      </c>
      <c r="P40" s="371">
        <v>0</v>
      </c>
      <c r="Q40" s="370">
        <v>0.5</v>
      </c>
      <c r="R40" s="371">
        <f t="shared" si="26"/>
        <v>5528.308000000001</v>
      </c>
      <c r="S40" s="452">
        <f t="shared" si="27"/>
        <v>0.03472241575059208</v>
      </c>
      <c r="T40" s="369">
        <v>2004.8300000000002</v>
      </c>
      <c r="U40" s="370">
        <v>3495.4949999999994</v>
      </c>
      <c r="V40" s="371">
        <v>0</v>
      </c>
      <c r="W40" s="370">
        <v>0</v>
      </c>
      <c r="X40" s="371">
        <f t="shared" si="28"/>
        <v>5500.325</v>
      </c>
      <c r="Y40" s="374">
        <f t="shared" si="29"/>
        <v>0.005087517555780963</v>
      </c>
    </row>
    <row r="41" spans="1:25" ht="19.5" customHeight="1">
      <c r="A41" s="375" t="s">
        <v>215</v>
      </c>
      <c r="B41" s="376">
        <v>825.9749999999999</v>
      </c>
      <c r="C41" s="377">
        <v>321.35</v>
      </c>
      <c r="D41" s="378">
        <v>0</v>
      </c>
      <c r="E41" s="377">
        <v>0</v>
      </c>
      <c r="F41" s="378">
        <f t="shared" si="24"/>
        <v>1147.3249999999998</v>
      </c>
      <c r="G41" s="379">
        <f t="shared" si="25"/>
        <v>0.0211101752525875</v>
      </c>
      <c r="H41" s="376">
        <v>749.498</v>
      </c>
      <c r="I41" s="377">
        <v>352.021</v>
      </c>
      <c r="J41" s="378"/>
      <c r="K41" s="377"/>
      <c r="L41" s="378">
        <f>SUM(H41:K41)</f>
        <v>1101.519</v>
      </c>
      <c r="M41" s="453">
        <f t="shared" si="3"/>
        <v>0.04158439391422197</v>
      </c>
      <c r="N41" s="454">
        <v>2250.931</v>
      </c>
      <c r="O41" s="377">
        <v>696.63</v>
      </c>
      <c r="P41" s="378"/>
      <c r="Q41" s="377"/>
      <c r="R41" s="378">
        <f t="shared" si="26"/>
        <v>2947.561</v>
      </c>
      <c r="S41" s="455">
        <f t="shared" si="27"/>
        <v>0.018513157821928687</v>
      </c>
      <c r="T41" s="376">
        <v>2395.831</v>
      </c>
      <c r="U41" s="377">
        <v>975.8989999999999</v>
      </c>
      <c r="V41" s="378"/>
      <c r="W41" s="377"/>
      <c r="X41" s="378">
        <f t="shared" si="28"/>
        <v>3371.73</v>
      </c>
      <c r="Y41" s="381">
        <f t="shared" si="29"/>
        <v>-0.1258015914678814</v>
      </c>
    </row>
    <row r="42" spans="1:25" ht="19.5" customHeight="1">
      <c r="A42" s="375" t="s">
        <v>217</v>
      </c>
      <c r="B42" s="376">
        <v>754.319</v>
      </c>
      <c r="C42" s="377">
        <v>120.373</v>
      </c>
      <c r="D42" s="378">
        <v>0</v>
      </c>
      <c r="E42" s="377">
        <v>0</v>
      </c>
      <c r="F42" s="378">
        <f t="shared" si="24"/>
        <v>874.692</v>
      </c>
      <c r="G42" s="379">
        <f t="shared" si="25"/>
        <v>0.01609387175563704</v>
      </c>
      <c r="H42" s="376">
        <v>766.055</v>
      </c>
      <c r="I42" s="377">
        <v>75.636</v>
      </c>
      <c r="J42" s="378"/>
      <c r="K42" s="377"/>
      <c r="L42" s="378">
        <f>SUM(H42:K42)</f>
        <v>841.6909999999999</v>
      </c>
      <c r="M42" s="453">
        <f t="shared" si="3"/>
        <v>0.039207975373385384</v>
      </c>
      <c r="N42" s="454">
        <v>2390.3869999999997</v>
      </c>
      <c r="O42" s="377">
        <v>240.055</v>
      </c>
      <c r="P42" s="378"/>
      <c r="Q42" s="377"/>
      <c r="R42" s="378">
        <f t="shared" si="26"/>
        <v>2630.4419999999996</v>
      </c>
      <c r="S42" s="455">
        <f t="shared" si="27"/>
        <v>0.016521384252074757</v>
      </c>
      <c r="T42" s="376">
        <v>2566.7309999999998</v>
      </c>
      <c r="U42" s="377">
        <v>153.39499999999998</v>
      </c>
      <c r="V42" s="378"/>
      <c r="W42" s="377"/>
      <c r="X42" s="378">
        <f t="shared" si="28"/>
        <v>2720.1259999999997</v>
      </c>
      <c r="Y42" s="381">
        <f t="shared" si="29"/>
        <v>-0.03297053151214324</v>
      </c>
    </row>
    <row r="43" spans="1:25" ht="19.5" customHeight="1">
      <c r="A43" s="375" t="s">
        <v>188</v>
      </c>
      <c r="B43" s="376">
        <v>187.333</v>
      </c>
      <c r="C43" s="377">
        <v>404.486</v>
      </c>
      <c r="D43" s="378">
        <v>0</v>
      </c>
      <c r="E43" s="377">
        <v>0</v>
      </c>
      <c r="F43" s="378">
        <f>SUM(B43:E43)</f>
        <v>591.819</v>
      </c>
      <c r="G43" s="379">
        <f>F43/$F$9</f>
        <v>0.010889157656122793</v>
      </c>
      <c r="H43" s="376">
        <v>245.56399999999996</v>
      </c>
      <c r="I43" s="377">
        <v>406.35999999999996</v>
      </c>
      <c r="J43" s="378"/>
      <c r="K43" s="377"/>
      <c r="L43" s="378">
        <f>SUM(H43:K43)</f>
        <v>651.924</v>
      </c>
      <c r="M43" s="453">
        <f>IF(ISERROR(F43/L43-1),"         /0",(F43/L43-1))</f>
        <v>-0.09219632963351554</v>
      </c>
      <c r="N43" s="454">
        <v>547.8860000000001</v>
      </c>
      <c r="O43" s="377">
        <v>968.09</v>
      </c>
      <c r="P43" s="378"/>
      <c r="Q43" s="377"/>
      <c r="R43" s="378">
        <f>SUM(N43:Q43)</f>
        <v>1515.976</v>
      </c>
      <c r="S43" s="455">
        <f>R43/$R$9</f>
        <v>0.009521602077872574</v>
      </c>
      <c r="T43" s="376">
        <v>613.8549999999999</v>
      </c>
      <c r="U43" s="377">
        <v>1088.7</v>
      </c>
      <c r="V43" s="378"/>
      <c r="W43" s="377"/>
      <c r="X43" s="378">
        <f>SUM(T43:W43)</f>
        <v>1702.5549999999998</v>
      </c>
      <c r="Y43" s="381">
        <f>IF(ISERROR(R43/X43-1),"         /0",IF(R43/X43&gt;5,"  *  ",(R43/X43-1)))</f>
        <v>-0.10958764915083496</v>
      </c>
    </row>
    <row r="44" spans="1:25" ht="19.5" customHeight="1">
      <c r="A44" s="375" t="s">
        <v>195</v>
      </c>
      <c r="B44" s="376">
        <v>180.728</v>
      </c>
      <c r="C44" s="377">
        <v>311.468</v>
      </c>
      <c r="D44" s="378">
        <v>0</v>
      </c>
      <c r="E44" s="377">
        <v>0</v>
      </c>
      <c r="F44" s="378">
        <f t="shared" si="24"/>
        <v>492.196</v>
      </c>
      <c r="G44" s="379">
        <f t="shared" si="25"/>
        <v>0.009056146966746614</v>
      </c>
      <c r="H44" s="376">
        <v>122.988</v>
      </c>
      <c r="I44" s="377">
        <v>235.30700000000002</v>
      </c>
      <c r="J44" s="378"/>
      <c r="K44" s="377"/>
      <c r="L44" s="378">
        <f>SUM(H44:K44)</f>
        <v>358.295</v>
      </c>
      <c r="M44" s="453">
        <f t="shared" si="3"/>
        <v>0.3737171883503816</v>
      </c>
      <c r="N44" s="454">
        <v>468.646</v>
      </c>
      <c r="O44" s="377">
        <v>837.8820000000001</v>
      </c>
      <c r="P44" s="378"/>
      <c r="Q44" s="377"/>
      <c r="R44" s="378">
        <f t="shared" si="26"/>
        <v>1306.528</v>
      </c>
      <c r="S44" s="455">
        <f t="shared" si="27"/>
        <v>0.008206092787483903</v>
      </c>
      <c r="T44" s="376">
        <v>293.031</v>
      </c>
      <c r="U44" s="377">
        <v>628.55</v>
      </c>
      <c r="V44" s="378"/>
      <c r="W44" s="377"/>
      <c r="X44" s="378">
        <f t="shared" si="28"/>
        <v>921.5809999999999</v>
      </c>
      <c r="Y44" s="381">
        <f t="shared" si="29"/>
        <v>0.4177028389257158</v>
      </c>
    </row>
    <row r="45" spans="1:25" ht="19.5" customHeight="1">
      <c r="A45" s="375" t="s">
        <v>201</v>
      </c>
      <c r="B45" s="376">
        <v>204.474</v>
      </c>
      <c r="C45" s="377">
        <v>198.719</v>
      </c>
      <c r="D45" s="378">
        <v>0</v>
      </c>
      <c r="E45" s="377">
        <v>0</v>
      </c>
      <c r="F45" s="378">
        <f>SUM(B45:E45)</f>
        <v>403.193</v>
      </c>
      <c r="G45" s="379">
        <f>F45/$F$9</f>
        <v>0.0074185386796387365</v>
      </c>
      <c r="H45" s="376">
        <v>145.816</v>
      </c>
      <c r="I45" s="377">
        <v>170.37699999999998</v>
      </c>
      <c r="J45" s="378"/>
      <c r="K45" s="377"/>
      <c r="L45" s="378">
        <f>SUM(H45:K45)</f>
        <v>316.193</v>
      </c>
      <c r="M45" s="453">
        <f>IF(ISERROR(F45/L45-1),"         /0",(F45/L45-1))</f>
        <v>0.2751484061949505</v>
      </c>
      <c r="N45" s="454">
        <v>569.9649999999999</v>
      </c>
      <c r="O45" s="377">
        <v>638.3330000000001</v>
      </c>
      <c r="P45" s="378"/>
      <c r="Q45" s="377"/>
      <c r="R45" s="378">
        <f>SUM(N45:Q45)</f>
        <v>1208.298</v>
      </c>
      <c r="S45" s="455">
        <f>R45/$R$9</f>
        <v>0.00758912591458524</v>
      </c>
      <c r="T45" s="376">
        <v>383.856</v>
      </c>
      <c r="U45" s="377">
        <v>424.485</v>
      </c>
      <c r="V45" s="378"/>
      <c r="W45" s="377"/>
      <c r="X45" s="378">
        <f>SUM(T45:W45)</f>
        <v>808.341</v>
      </c>
      <c r="Y45" s="381">
        <f>IF(ISERROR(R45/X45-1),"         /0",IF(R45/X45&gt;5,"  *  ",(R45/X45-1)))</f>
        <v>0.49478747211882124</v>
      </c>
    </row>
    <row r="46" spans="1:25" ht="19.5" customHeight="1">
      <c r="A46" s="375" t="s">
        <v>198</v>
      </c>
      <c r="B46" s="376">
        <v>57.27</v>
      </c>
      <c r="C46" s="377">
        <v>309.464</v>
      </c>
      <c r="D46" s="378">
        <v>0</v>
      </c>
      <c r="E46" s="377">
        <v>0</v>
      </c>
      <c r="F46" s="378">
        <f>SUM(B46:E46)</f>
        <v>366.734</v>
      </c>
      <c r="G46" s="379">
        <f>F46/$F$9</f>
        <v>0.006747712296936287</v>
      </c>
      <c r="H46" s="376">
        <v>9.216</v>
      </c>
      <c r="I46" s="377">
        <v>219.443</v>
      </c>
      <c r="J46" s="378"/>
      <c r="K46" s="377"/>
      <c r="L46" s="378">
        <f>SUM(H46:K46)</f>
        <v>228.65900000000002</v>
      </c>
      <c r="M46" s="453">
        <f>IF(ISERROR(F46/L46-1),"         /0",(F46/L46-1))</f>
        <v>0.6038467762038666</v>
      </c>
      <c r="N46" s="454">
        <v>127.082</v>
      </c>
      <c r="O46" s="377">
        <v>791.1030000000001</v>
      </c>
      <c r="P46" s="378"/>
      <c r="Q46" s="377"/>
      <c r="R46" s="378">
        <f>SUM(N46:Q46)</f>
        <v>918.1850000000001</v>
      </c>
      <c r="S46" s="455">
        <f>R46/$R$9</f>
        <v>0.005766972698691424</v>
      </c>
      <c r="T46" s="376">
        <v>30.575000000000003</v>
      </c>
      <c r="U46" s="377">
        <v>684.903</v>
      </c>
      <c r="V46" s="378"/>
      <c r="W46" s="377"/>
      <c r="X46" s="378">
        <f>SUM(T46:W46)</f>
        <v>715.4780000000001</v>
      </c>
      <c r="Y46" s="381">
        <f>IF(ISERROR(R46/X46-1),"         /0",IF(R46/X46&gt;5,"  *  ",(R46/X46-1)))</f>
        <v>0.283316887451466</v>
      </c>
    </row>
    <row r="47" spans="1:25" ht="19.5" customHeight="1">
      <c r="A47" s="375" t="s">
        <v>200</v>
      </c>
      <c r="B47" s="376">
        <v>123.004</v>
      </c>
      <c r="C47" s="377">
        <v>190.127</v>
      </c>
      <c r="D47" s="378">
        <v>0</v>
      </c>
      <c r="E47" s="377">
        <v>0</v>
      </c>
      <c r="F47" s="378">
        <f t="shared" si="24"/>
        <v>313.13100000000003</v>
      </c>
      <c r="G47" s="379">
        <f t="shared" si="25"/>
        <v>0.005761445350722749</v>
      </c>
      <c r="H47" s="376">
        <v>121.652</v>
      </c>
      <c r="I47" s="377">
        <v>192.008</v>
      </c>
      <c r="J47" s="378"/>
      <c r="K47" s="377"/>
      <c r="L47" s="378">
        <f>SUM(H47:K47)</f>
        <v>313.66</v>
      </c>
      <c r="M47" s="453">
        <f t="shared" si="3"/>
        <v>-0.0016865395651342041</v>
      </c>
      <c r="N47" s="454">
        <v>346.972</v>
      </c>
      <c r="O47" s="377">
        <v>442.159</v>
      </c>
      <c r="P47" s="378"/>
      <c r="Q47" s="377"/>
      <c r="R47" s="378">
        <f t="shared" si="26"/>
        <v>789.131</v>
      </c>
      <c r="S47" s="455">
        <f t="shared" si="27"/>
        <v>0.0049564052262790845</v>
      </c>
      <c r="T47" s="376">
        <v>298.843</v>
      </c>
      <c r="U47" s="377">
        <v>512.988</v>
      </c>
      <c r="V47" s="378"/>
      <c r="W47" s="377"/>
      <c r="X47" s="378">
        <f t="shared" si="28"/>
        <v>811.8310000000001</v>
      </c>
      <c r="Y47" s="381">
        <f t="shared" si="29"/>
        <v>-0.02796148459470027</v>
      </c>
    </row>
    <row r="48" spans="1:25" ht="19.5" customHeight="1" thickBot="1">
      <c r="A48" s="382" t="s">
        <v>175</v>
      </c>
      <c r="B48" s="383">
        <v>50.528</v>
      </c>
      <c r="C48" s="384">
        <v>0.26</v>
      </c>
      <c r="D48" s="385">
        <v>264.673</v>
      </c>
      <c r="E48" s="384">
        <v>0</v>
      </c>
      <c r="F48" s="385">
        <f>SUM(B48:E48)</f>
        <v>315.461</v>
      </c>
      <c r="G48" s="386">
        <f>F48/$F$9</f>
        <v>0.005804316122595173</v>
      </c>
      <c r="H48" s="383">
        <v>27.691</v>
      </c>
      <c r="I48" s="384">
        <v>7.101</v>
      </c>
      <c r="J48" s="385">
        <v>697.229</v>
      </c>
      <c r="K48" s="384">
        <v>662.018</v>
      </c>
      <c r="L48" s="385">
        <f>SUM(H48:K48)</f>
        <v>1394.0390000000002</v>
      </c>
      <c r="M48" s="456">
        <f aca="true" t="shared" si="30" ref="M48:M66">IF(ISERROR(F48/L48-1),"         /0",(F48/L48-1))</f>
        <v>-0.7737071918360965</v>
      </c>
      <c r="N48" s="457">
        <v>132.728</v>
      </c>
      <c r="O48" s="384">
        <v>3.179</v>
      </c>
      <c r="P48" s="385">
        <v>523.904</v>
      </c>
      <c r="Q48" s="384">
        <v>0</v>
      </c>
      <c r="R48" s="385">
        <f>SUM(N48:Q48)</f>
        <v>659.811</v>
      </c>
      <c r="S48" s="458">
        <f>R48/$R$9</f>
        <v>0.00414416705053588</v>
      </c>
      <c r="T48" s="383">
        <v>98.15700000000001</v>
      </c>
      <c r="U48" s="384">
        <v>24.943999999999996</v>
      </c>
      <c r="V48" s="385">
        <v>1640.7350000000001</v>
      </c>
      <c r="W48" s="384">
        <v>1506.763</v>
      </c>
      <c r="X48" s="385">
        <f>SUM(T48:W48)</f>
        <v>3270.599</v>
      </c>
      <c r="Y48" s="388">
        <f>IF(ISERROR(R48/X48-1),"         /0",IF(R48/X48&gt;5,"  *  ",(R48/X48-1)))</f>
        <v>-0.7982598906194247</v>
      </c>
    </row>
    <row r="49" spans="1:25" s="428" customFormat="1" ht="19.5" customHeight="1">
      <c r="A49" s="421" t="s">
        <v>50</v>
      </c>
      <c r="B49" s="422">
        <f>SUM(B50:B61)</f>
        <v>3218.8759999999997</v>
      </c>
      <c r="C49" s="423">
        <f>SUM(C50:C61)</f>
        <v>1609.465</v>
      </c>
      <c r="D49" s="424">
        <f>SUM(D50:D61)</f>
        <v>452.90500000000003</v>
      </c>
      <c r="E49" s="423">
        <f>SUM(E50:E61)</f>
        <v>141.451</v>
      </c>
      <c r="F49" s="424">
        <f t="shared" si="24"/>
        <v>5422.696999999999</v>
      </c>
      <c r="G49" s="425">
        <f t="shared" si="25"/>
        <v>0.09977476653230818</v>
      </c>
      <c r="H49" s="422">
        <f>SUM(H50:H61)</f>
        <v>3007.032</v>
      </c>
      <c r="I49" s="423">
        <f>SUM(I50:I61)</f>
        <v>1860.3480000000002</v>
      </c>
      <c r="J49" s="424">
        <f>SUM(J50:J61)</f>
        <v>889.761</v>
      </c>
      <c r="K49" s="423">
        <f>SUM(K50:K61)</f>
        <v>567.0409999999999</v>
      </c>
      <c r="L49" s="424">
        <f>SUM(H49:K49)</f>
        <v>6324.182</v>
      </c>
      <c r="M49" s="437">
        <f t="shared" si="30"/>
        <v>-0.14254570788759724</v>
      </c>
      <c r="N49" s="438">
        <f>SUM(N50:N61)</f>
        <v>7851.184</v>
      </c>
      <c r="O49" s="423">
        <f>SUM(O50:O61)</f>
        <v>4610.695</v>
      </c>
      <c r="P49" s="424">
        <f>SUM(P50:P61)</f>
        <v>766.9480000000001</v>
      </c>
      <c r="Q49" s="423">
        <f>SUM(Q50:Q61)</f>
        <v>323.035</v>
      </c>
      <c r="R49" s="424">
        <f t="shared" si="26"/>
        <v>13551.862000000001</v>
      </c>
      <c r="S49" s="439">
        <f t="shared" si="27"/>
        <v>0.08511707136408649</v>
      </c>
      <c r="T49" s="422">
        <f>SUM(T50:T61)</f>
        <v>7594.743</v>
      </c>
      <c r="U49" s="423">
        <f>SUM(U50:U61)</f>
        <v>4254.49</v>
      </c>
      <c r="V49" s="424">
        <f>SUM(V50:V61)</f>
        <v>2160.995</v>
      </c>
      <c r="W49" s="423">
        <f>SUM(W50:W61)</f>
        <v>1487.9360000000001</v>
      </c>
      <c r="X49" s="424">
        <f t="shared" si="28"/>
        <v>15498.163999999999</v>
      </c>
      <c r="Y49" s="427">
        <f t="shared" si="29"/>
        <v>-0.12558274644661127</v>
      </c>
    </row>
    <row r="50" spans="1:25" s="47" customFormat="1" ht="19.5" customHeight="1">
      <c r="A50" s="368" t="s">
        <v>176</v>
      </c>
      <c r="B50" s="369">
        <v>510.409</v>
      </c>
      <c r="C50" s="370">
        <v>372.885</v>
      </c>
      <c r="D50" s="371">
        <v>0</v>
      </c>
      <c r="E50" s="370">
        <v>0</v>
      </c>
      <c r="F50" s="371">
        <f t="shared" si="24"/>
        <v>883.294</v>
      </c>
      <c r="G50" s="372">
        <f t="shared" si="25"/>
        <v>0.016252144021579783</v>
      </c>
      <c r="H50" s="369">
        <v>513.412</v>
      </c>
      <c r="I50" s="370">
        <v>443.146</v>
      </c>
      <c r="J50" s="371"/>
      <c r="K50" s="370"/>
      <c r="L50" s="371">
        <f>SUM(H50:K50)</f>
        <v>956.558</v>
      </c>
      <c r="M50" s="450">
        <f t="shared" si="30"/>
        <v>-0.07659127831244938</v>
      </c>
      <c r="N50" s="451">
        <v>1220.2759999999998</v>
      </c>
      <c r="O50" s="370">
        <v>949.3009999999999</v>
      </c>
      <c r="P50" s="371"/>
      <c r="Q50" s="370"/>
      <c r="R50" s="371">
        <f t="shared" si="26"/>
        <v>2169.5769999999998</v>
      </c>
      <c r="S50" s="452">
        <f t="shared" si="27"/>
        <v>0.013626765114556261</v>
      </c>
      <c r="T50" s="369">
        <v>1085.476</v>
      </c>
      <c r="U50" s="370">
        <v>912.6999999999999</v>
      </c>
      <c r="V50" s="371"/>
      <c r="W50" s="370"/>
      <c r="X50" s="371">
        <f t="shared" si="28"/>
        <v>1998.176</v>
      </c>
      <c r="Y50" s="374">
        <f t="shared" si="29"/>
        <v>0.08577873020194415</v>
      </c>
    </row>
    <row r="51" spans="1:25" s="47" customFormat="1" ht="19.5" customHeight="1">
      <c r="A51" s="375" t="s">
        <v>220</v>
      </c>
      <c r="B51" s="376">
        <v>487.056</v>
      </c>
      <c r="C51" s="377">
        <v>224.124</v>
      </c>
      <c r="D51" s="378">
        <v>0</v>
      </c>
      <c r="E51" s="377">
        <v>0</v>
      </c>
      <c r="F51" s="378">
        <f t="shared" si="24"/>
        <v>711.18</v>
      </c>
      <c r="G51" s="379">
        <f t="shared" si="25"/>
        <v>0.013085337141729832</v>
      </c>
      <c r="H51" s="376">
        <v>223.392</v>
      </c>
      <c r="I51" s="377">
        <v>336.276</v>
      </c>
      <c r="J51" s="378"/>
      <c r="K51" s="377"/>
      <c r="L51" s="378">
        <f>SUM(H51:K51)</f>
        <v>559.668</v>
      </c>
      <c r="M51" s="453">
        <f t="shared" si="30"/>
        <v>0.2707176397435622</v>
      </c>
      <c r="N51" s="454">
        <v>845.967</v>
      </c>
      <c r="O51" s="377">
        <v>793.8910000000001</v>
      </c>
      <c r="P51" s="378"/>
      <c r="Q51" s="377"/>
      <c r="R51" s="378">
        <f t="shared" si="26"/>
        <v>1639.8580000000002</v>
      </c>
      <c r="S51" s="455">
        <f t="shared" si="27"/>
        <v>0.010299685047926856</v>
      </c>
      <c r="T51" s="376">
        <v>599.573</v>
      </c>
      <c r="U51" s="377">
        <v>795.4929999999999</v>
      </c>
      <c r="V51" s="378"/>
      <c r="W51" s="377">
        <v>140.414</v>
      </c>
      <c r="X51" s="378">
        <f t="shared" si="28"/>
        <v>1535.4799999999998</v>
      </c>
      <c r="Y51" s="381">
        <f t="shared" si="29"/>
        <v>0.06797744027926145</v>
      </c>
    </row>
    <row r="52" spans="1:25" s="47" customFormat="1" ht="19.5" customHeight="1">
      <c r="A52" s="375" t="s">
        <v>177</v>
      </c>
      <c r="B52" s="376">
        <v>82.246</v>
      </c>
      <c r="C52" s="377">
        <v>82.366</v>
      </c>
      <c r="D52" s="378">
        <v>409.795</v>
      </c>
      <c r="E52" s="377">
        <v>136.451</v>
      </c>
      <c r="F52" s="378">
        <f aca="true" t="shared" si="31" ref="F52:F58">SUM(B52:E52)</f>
        <v>710.8580000000001</v>
      </c>
      <c r="G52" s="379">
        <f aca="true" t="shared" si="32" ref="G52:G58">F52/$F$9</f>
        <v>0.013079412511453902</v>
      </c>
      <c r="H52" s="376">
        <v>259.535</v>
      </c>
      <c r="I52" s="377">
        <v>204.02999999999997</v>
      </c>
      <c r="J52" s="378">
        <v>422.31</v>
      </c>
      <c r="K52" s="377">
        <v>232.54</v>
      </c>
      <c r="L52" s="378">
        <f aca="true" t="shared" si="33" ref="L52:L58">SUM(H52:K52)</f>
        <v>1118.415</v>
      </c>
      <c r="M52" s="453">
        <f t="shared" si="30"/>
        <v>-0.3644058779612218</v>
      </c>
      <c r="N52" s="454">
        <v>215.473</v>
      </c>
      <c r="O52" s="377">
        <v>221.312</v>
      </c>
      <c r="P52" s="378">
        <v>695.0670000000001</v>
      </c>
      <c r="Q52" s="377">
        <v>316.221</v>
      </c>
      <c r="R52" s="378">
        <f t="shared" si="26"/>
        <v>1448.073</v>
      </c>
      <c r="S52" s="455">
        <f aca="true" t="shared" si="34" ref="S52:S58">R52/$R$9</f>
        <v>0.009095114227211494</v>
      </c>
      <c r="T52" s="376">
        <v>491.305</v>
      </c>
      <c r="U52" s="377">
        <v>386.544</v>
      </c>
      <c r="V52" s="378">
        <v>1371.646</v>
      </c>
      <c r="W52" s="377">
        <v>710.5310000000001</v>
      </c>
      <c r="X52" s="378">
        <f aca="true" t="shared" si="35" ref="X52:X58">SUM(T52:W52)</f>
        <v>2960.026</v>
      </c>
      <c r="Y52" s="381">
        <f aca="true" t="shared" si="36" ref="Y52:Y58">IF(ISERROR(R52/X52-1),"         /0",IF(R52/X52&gt;5,"  *  ",(R52/X52-1)))</f>
        <v>-0.510790445759598</v>
      </c>
    </row>
    <row r="53" spans="1:25" s="47" customFormat="1" ht="19.5" customHeight="1">
      <c r="A53" s="375" t="s">
        <v>159</v>
      </c>
      <c r="B53" s="376">
        <v>452.49100000000004</v>
      </c>
      <c r="C53" s="377">
        <v>156.89600000000002</v>
      </c>
      <c r="D53" s="378">
        <v>4.06</v>
      </c>
      <c r="E53" s="377">
        <v>5</v>
      </c>
      <c r="F53" s="378">
        <f t="shared" si="31"/>
        <v>618.447</v>
      </c>
      <c r="G53" s="379">
        <f t="shared" si="32"/>
        <v>0.011379098820680264</v>
      </c>
      <c r="H53" s="376">
        <v>415.30999999999995</v>
      </c>
      <c r="I53" s="377">
        <v>301.96</v>
      </c>
      <c r="J53" s="378">
        <v>0</v>
      </c>
      <c r="K53" s="377">
        <v>0</v>
      </c>
      <c r="L53" s="378">
        <f t="shared" si="33"/>
        <v>717.27</v>
      </c>
      <c r="M53" s="453">
        <f t="shared" si="30"/>
        <v>-0.1377765694926596</v>
      </c>
      <c r="N53" s="454">
        <v>1209.2569999999998</v>
      </c>
      <c r="O53" s="377">
        <v>476.42199999999997</v>
      </c>
      <c r="P53" s="378">
        <v>4.8309999999999995</v>
      </c>
      <c r="Q53" s="377">
        <v>6.814</v>
      </c>
      <c r="R53" s="378">
        <f aca="true" t="shared" si="37" ref="R53:R58">SUM(N53:Q53)</f>
        <v>1697.3239999999998</v>
      </c>
      <c r="S53" s="455">
        <f t="shared" si="34"/>
        <v>0.010660619775789977</v>
      </c>
      <c r="T53" s="376">
        <v>1083.838</v>
      </c>
      <c r="U53" s="377">
        <v>693.33</v>
      </c>
      <c r="V53" s="378">
        <v>0.05</v>
      </c>
      <c r="W53" s="377">
        <v>0</v>
      </c>
      <c r="X53" s="378">
        <f t="shared" si="35"/>
        <v>1777.218</v>
      </c>
      <c r="Y53" s="381">
        <f t="shared" si="36"/>
        <v>-0.04495453005765204</v>
      </c>
    </row>
    <row r="54" spans="1:25" s="47" customFormat="1" ht="19.5" customHeight="1">
      <c r="A54" s="375" t="s">
        <v>164</v>
      </c>
      <c r="B54" s="376">
        <v>498.46799999999996</v>
      </c>
      <c r="C54" s="377">
        <v>110.173</v>
      </c>
      <c r="D54" s="378">
        <v>0</v>
      </c>
      <c r="E54" s="377">
        <v>0</v>
      </c>
      <c r="F54" s="378">
        <f t="shared" si="31"/>
        <v>608.641</v>
      </c>
      <c r="G54" s="379">
        <f t="shared" si="32"/>
        <v>0.01119867358935795</v>
      </c>
      <c r="H54" s="376">
        <v>443.552</v>
      </c>
      <c r="I54" s="377">
        <v>128.88199999999998</v>
      </c>
      <c r="J54" s="378"/>
      <c r="K54" s="377">
        <v>0</v>
      </c>
      <c r="L54" s="378">
        <f t="shared" si="33"/>
        <v>572.434</v>
      </c>
      <c r="M54" s="453">
        <f t="shared" si="30"/>
        <v>0.06325095993599272</v>
      </c>
      <c r="N54" s="454">
        <v>1102.6230000000003</v>
      </c>
      <c r="O54" s="377">
        <v>401.124</v>
      </c>
      <c r="P54" s="378">
        <v>0</v>
      </c>
      <c r="Q54" s="377">
        <v>0</v>
      </c>
      <c r="R54" s="378">
        <f t="shared" si="37"/>
        <v>1503.7470000000003</v>
      </c>
      <c r="S54" s="455">
        <f t="shared" si="34"/>
        <v>0.009444793690529831</v>
      </c>
      <c r="T54" s="376">
        <v>1283.879</v>
      </c>
      <c r="U54" s="377">
        <v>325.7</v>
      </c>
      <c r="V54" s="378">
        <v>1.5139999999999998</v>
      </c>
      <c r="W54" s="377">
        <v>0</v>
      </c>
      <c r="X54" s="378">
        <f t="shared" si="35"/>
        <v>1611.0929999999998</v>
      </c>
      <c r="Y54" s="381">
        <f t="shared" si="36"/>
        <v>-0.06662930072938034</v>
      </c>
    </row>
    <row r="55" spans="1:25" s="47" customFormat="1" ht="19.5" customHeight="1">
      <c r="A55" s="375" t="s">
        <v>218</v>
      </c>
      <c r="B55" s="376">
        <v>418.14</v>
      </c>
      <c r="C55" s="377">
        <v>0</v>
      </c>
      <c r="D55" s="378">
        <v>0</v>
      </c>
      <c r="E55" s="377">
        <v>0</v>
      </c>
      <c r="F55" s="378">
        <f t="shared" si="31"/>
        <v>418.14</v>
      </c>
      <c r="G55" s="379">
        <f t="shared" si="32"/>
        <v>0.007693555601173982</v>
      </c>
      <c r="H55" s="376">
        <v>421.63</v>
      </c>
      <c r="I55" s="377"/>
      <c r="J55" s="378"/>
      <c r="K55" s="377"/>
      <c r="L55" s="378">
        <f t="shared" si="33"/>
        <v>421.63</v>
      </c>
      <c r="M55" s="453">
        <f t="shared" si="30"/>
        <v>-0.008277399615776893</v>
      </c>
      <c r="N55" s="454">
        <v>1120.563</v>
      </c>
      <c r="O55" s="377"/>
      <c r="P55" s="378"/>
      <c r="Q55" s="377"/>
      <c r="R55" s="378">
        <f t="shared" si="37"/>
        <v>1120.563</v>
      </c>
      <c r="S55" s="455">
        <f t="shared" si="34"/>
        <v>0.00703807645318074</v>
      </c>
      <c r="T55" s="376">
        <v>1096.339</v>
      </c>
      <c r="U55" s="377"/>
      <c r="V55" s="378"/>
      <c r="W55" s="377"/>
      <c r="X55" s="378">
        <f t="shared" si="35"/>
        <v>1096.339</v>
      </c>
      <c r="Y55" s="381">
        <f t="shared" si="36"/>
        <v>0.02209535554240083</v>
      </c>
    </row>
    <row r="56" spans="1:25" s="47" customFormat="1" ht="19.5" customHeight="1">
      <c r="A56" s="375" t="s">
        <v>465</v>
      </c>
      <c r="B56" s="376">
        <v>258.023</v>
      </c>
      <c r="C56" s="377">
        <v>72.758</v>
      </c>
      <c r="D56" s="378">
        <v>0</v>
      </c>
      <c r="E56" s="377">
        <v>0</v>
      </c>
      <c r="F56" s="378">
        <f t="shared" si="31"/>
        <v>330.781</v>
      </c>
      <c r="G56" s="379">
        <f t="shared" si="32"/>
        <v>0.006086196047524587</v>
      </c>
      <c r="H56" s="376">
        <v>105.267</v>
      </c>
      <c r="I56" s="377">
        <v>78.491</v>
      </c>
      <c r="J56" s="378"/>
      <c r="K56" s="377"/>
      <c r="L56" s="378">
        <f t="shared" si="33"/>
        <v>183.75799999999998</v>
      </c>
      <c r="M56" s="453">
        <f t="shared" si="30"/>
        <v>0.8000903362030498</v>
      </c>
      <c r="N56" s="454">
        <v>414.18600000000004</v>
      </c>
      <c r="O56" s="377">
        <v>169.16899999999998</v>
      </c>
      <c r="P56" s="378"/>
      <c r="Q56" s="377"/>
      <c r="R56" s="378">
        <f t="shared" si="37"/>
        <v>583.355</v>
      </c>
      <c r="S56" s="455">
        <f t="shared" si="34"/>
        <v>0.003663959178863884</v>
      </c>
      <c r="T56" s="376">
        <v>262.108</v>
      </c>
      <c r="U56" s="377">
        <v>162.37900000000002</v>
      </c>
      <c r="V56" s="378"/>
      <c r="W56" s="377"/>
      <c r="X56" s="378">
        <f t="shared" si="35"/>
        <v>424.487</v>
      </c>
      <c r="Y56" s="381">
        <f t="shared" si="36"/>
        <v>0.3742588112239009</v>
      </c>
    </row>
    <row r="57" spans="1:25" s="47" customFormat="1" ht="19.5" customHeight="1">
      <c r="A57" s="375" t="s">
        <v>179</v>
      </c>
      <c r="B57" s="376">
        <v>0</v>
      </c>
      <c r="C57" s="377">
        <v>311.746</v>
      </c>
      <c r="D57" s="378">
        <v>0</v>
      </c>
      <c r="E57" s="377">
        <v>0</v>
      </c>
      <c r="F57" s="378">
        <f t="shared" si="31"/>
        <v>311.746</v>
      </c>
      <c r="G57" s="379">
        <f t="shared" si="32"/>
        <v>0.00573596208074708</v>
      </c>
      <c r="H57" s="376">
        <v>143.8</v>
      </c>
      <c r="I57" s="377">
        <v>205.964</v>
      </c>
      <c r="J57" s="378">
        <v>168.71800000000002</v>
      </c>
      <c r="K57" s="377"/>
      <c r="L57" s="378">
        <f t="shared" si="33"/>
        <v>518.482</v>
      </c>
      <c r="M57" s="453">
        <f t="shared" si="30"/>
        <v>-0.39873322506856557</v>
      </c>
      <c r="N57" s="454"/>
      <c r="O57" s="377">
        <v>631.499</v>
      </c>
      <c r="P57" s="378"/>
      <c r="Q57" s="377"/>
      <c r="R57" s="378">
        <f t="shared" si="37"/>
        <v>631.499</v>
      </c>
      <c r="S57" s="455">
        <f t="shared" si="34"/>
        <v>0.0039663439200715925</v>
      </c>
      <c r="T57" s="376">
        <v>143.8</v>
      </c>
      <c r="U57" s="377">
        <v>458.10699999999997</v>
      </c>
      <c r="V57" s="378">
        <v>168.71800000000002</v>
      </c>
      <c r="W57" s="377"/>
      <c r="X57" s="378">
        <f t="shared" si="35"/>
        <v>770.625</v>
      </c>
      <c r="Y57" s="381">
        <f t="shared" si="36"/>
        <v>-0.1805365774533657</v>
      </c>
    </row>
    <row r="58" spans="1:25" s="47" customFormat="1" ht="19.5" customHeight="1">
      <c r="A58" s="375" t="s">
        <v>178</v>
      </c>
      <c r="B58" s="376">
        <v>93.381</v>
      </c>
      <c r="C58" s="377">
        <v>58.396</v>
      </c>
      <c r="D58" s="378">
        <v>0</v>
      </c>
      <c r="E58" s="377">
        <v>0</v>
      </c>
      <c r="F58" s="378">
        <f t="shared" si="31"/>
        <v>151.777</v>
      </c>
      <c r="G58" s="379">
        <f t="shared" si="32"/>
        <v>0.002792616799348025</v>
      </c>
      <c r="H58" s="376">
        <v>1.8</v>
      </c>
      <c r="I58" s="377">
        <v>12.81</v>
      </c>
      <c r="J58" s="378"/>
      <c r="K58" s="377"/>
      <c r="L58" s="378">
        <f t="shared" si="33"/>
        <v>14.610000000000001</v>
      </c>
      <c r="M58" s="453">
        <f t="shared" si="30"/>
        <v>9.388569472963722</v>
      </c>
      <c r="N58" s="454">
        <v>188.28199999999998</v>
      </c>
      <c r="O58" s="377">
        <v>142.211</v>
      </c>
      <c r="P58" s="378"/>
      <c r="Q58" s="377"/>
      <c r="R58" s="378">
        <f t="shared" si="37"/>
        <v>330.493</v>
      </c>
      <c r="S58" s="455">
        <f t="shared" si="34"/>
        <v>0.002075773518526903</v>
      </c>
      <c r="T58" s="376">
        <v>203.428</v>
      </c>
      <c r="U58" s="377">
        <v>187.114</v>
      </c>
      <c r="V58" s="378"/>
      <c r="W58" s="377"/>
      <c r="X58" s="378">
        <f t="shared" si="35"/>
        <v>390.54200000000003</v>
      </c>
      <c r="Y58" s="381">
        <f t="shared" si="36"/>
        <v>-0.1537581105233241</v>
      </c>
    </row>
    <row r="59" spans="1:25" s="47" customFormat="1" ht="19.5" customHeight="1">
      <c r="A59" s="375" t="s">
        <v>186</v>
      </c>
      <c r="B59" s="376">
        <v>131.484</v>
      </c>
      <c r="C59" s="377">
        <v>16.372</v>
      </c>
      <c r="D59" s="378">
        <v>0</v>
      </c>
      <c r="E59" s="377">
        <v>0</v>
      </c>
      <c r="F59" s="378">
        <f t="shared" si="24"/>
        <v>147.856</v>
      </c>
      <c r="G59" s="379">
        <f t="shared" si="25"/>
        <v>0.0027204724660811696</v>
      </c>
      <c r="H59" s="376">
        <v>98.28299999999999</v>
      </c>
      <c r="I59" s="377">
        <v>19.862</v>
      </c>
      <c r="J59" s="378"/>
      <c r="K59" s="377"/>
      <c r="L59" s="378">
        <f>SUM(H59:K59)</f>
        <v>118.14499999999998</v>
      </c>
      <c r="M59" s="453">
        <f t="shared" si="30"/>
        <v>0.2514791146472557</v>
      </c>
      <c r="N59" s="454">
        <v>381.303</v>
      </c>
      <c r="O59" s="377">
        <v>53.726</v>
      </c>
      <c r="P59" s="378"/>
      <c r="Q59" s="377"/>
      <c r="R59" s="378">
        <f t="shared" si="26"/>
        <v>435.029</v>
      </c>
      <c r="S59" s="455">
        <f t="shared" si="27"/>
        <v>0.0027323473658783697</v>
      </c>
      <c r="T59" s="376">
        <v>290.731</v>
      </c>
      <c r="U59" s="377">
        <v>50.858000000000004</v>
      </c>
      <c r="V59" s="378"/>
      <c r="W59" s="377"/>
      <c r="X59" s="378">
        <f t="shared" si="28"/>
        <v>341.589</v>
      </c>
      <c r="Y59" s="381">
        <f t="shared" si="29"/>
        <v>0.27354510830266787</v>
      </c>
    </row>
    <row r="60" spans="1:25" s="47" customFormat="1" ht="19.5" customHeight="1">
      <c r="A60" s="375" t="s">
        <v>193</v>
      </c>
      <c r="B60" s="376">
        <v>111.482</v>
      </c>
      <c r="C60" s="377">
        <v>29.346</v>
      </c>
      <c r="D60" s="378">
        <v>0</v>
      </c>
      <c r="E60" s="377">
        <v>0</v>
      </c>
      <c r="F60" s="378">
        <f>SUM(B60:E60)</f>
        <v>140.828</v>
      </c>
      <c r="G60" s="379">
        <f>F60/$F$9</f>
        <v>0.002591160970493446</v>
      </c>
      <c r="H60" s="376">
        <v>83.368</v>
      </c>
      <c r="I60" s="377">
        <v>21.708</v>
      </c>
      <c r="J60" s="378">
        <v>0</v>
      </c>
      <c r="K60" s="377">
        <v>0</v>
      </c>
      <c r="L60" s="378">
        <f>SUM(H60:K60)</f>
        <v>105.076</v>
      </c>
      <c r="M60" s="453">
        <f t="shared" si="30"/>
        <v>0.3402489626556018</v>
      </c>
      <c r="N60" s="454">
        <v>281.49</v>
      </c>
      <c r="O60" s="377">
        <v>67.257</v>
      </c>
      <c r="P60" s="378"/>
      <c r="Q60" s="377"/>
      <c r="R60" s="378">
        <f>SUM(N60:Q60)</f>
        <v>348.747</v>
      </c>
      <c r="S60" s="455">
        <f>R60/$R$9</f>
        <v>0.0021904239643977387</v>
      </c>
      <c r="T60" s="376">
        <v>260.43</v>
      </c>
      <c r="U60" s="377">
        <v>51.208</v>
      </c>
      <c r="V60" s="378">
        <v>0</v>
      </c>
      <c r="W60" s="377">
        <v>0</v>
      </c>
      <c r="X60" s="378">
        <f>SUM(T60:W60)</f>
        <v>311.63800000000003</v>
      </c>
      <c r="Y60" s="381">
        <f>IF(ISERROR(R60/X60-1),"         /0",IF(R60/X60&gt;5,"  *  ",(R60/X60-1)))</f>
        <v>0.11907726272149088</v>
      </c>
    </row>
    <row r="61" spans="1:25" s="47" customFormat="1" ht="19.5" customHeight="1" thickBot="1">
      <c r="A61" s="382" t="s">
        <v>175</v>
      </c>
      <c r="B61" s="383">
        <v>175.69600000000003</v>
      </c>
      <c r="C61" s="384">
        <v>174.403</v>
      </c>
      <c r="D61" s="385">
        <v>39.05</v>
      </c>
      <c r="E61" s="384">
        <v>0</v>
      </c>
      <c r="F61" s="385">
        <f>SUM(B61:E61)</f>
        <v>389.14900000000006</v>
      </c>
      <c r="G61" s="386">
        <f>F61/$F$9</f>
        <v>0.00716013648213817</v>
      </c>
      <c r="H61" s="383">
        <v>297.683</v>
      </c>
      <c r="I61" s="384">
        <v>107.219</v>
      </c>
      <c r="J61" s="385">
        <v>298.73299999999995</v>
      </c>
      <c r="K61" s="384">
        <v>334.501</v>
      </c>
      <c r="L61" s="385">
        <f>SUM(H61:K61)</f>
        <v>1038.136</v>
      </c>
      <c r="M61" s="456">
        <f t="shared" si="30"/>
        <v>-0.6251464162691593</v>
      </c>
      <c r="N61" s="457">
        <v>871.7639999999999</v>
      </c>
      <c r="O61" s="384">
        <v>704.7829999999999</v>
      </c>
      <c r="P61" s="385">
        <v>67.05</v>
      </c>
      <c r="Q61" s="384">
        <v>0</v>
      </c>
      <c r="R61" s="385">
        <f>SUM(N61:Q61)</f>
        <v>1643.5969999999998</v>
      </c>
      <c r="S61" s="458">
        <f>R61/$R$9</f>
        <v>0.010323169107152835</v>
      </c>
      <c r="T61" s="383">
        <v>793.836</v>
      </c>
      <c r="U61" s="384">
        <v>231.05700000000002</v>
      </c>
      <c r="V61" s="385">
        <v>619.0669999999999</v>
      </c>
      <c r="W61" s="384">
        <v>636.991</v>
      </c>
      <c r="X61" s="385">
        <f>SUM(T61:W61)</f>
        <v>2280.951</v>
      </c>
      <c r="Y61" s="388">
        <f>IF(ISERROR(R61/X61-1),"         /0",IF(R61/X61&gt;5,"  *  ",(R61/X61-1)))</f>
        <v>-0.27942467856608943</v>
      </c>
    </row>
    <row r="62" spans="1:25" s="428" customFormat="1" ht="19.5" customHeight="1">
      <c r="A62" s="421" t="s">
        <v>49</v>
      </c>
      <c r="B62" s="422">
        <f>SUM(B63:B65)</f>
        <v>1004.8340000000001</v>
      </c>
      <c r="C62" s="423">
        <f>SUM(C63:C65)</f>
        <v>43.159000000000006</v>
      </c>
      <c r="D62" s="424">
        <f>SUM(D63:D65)</f>
        <v>37.481</v>
      </c>
      <c r="E62" s="423">
        <f>SUM(E63:E65)</f>
        <v>16.43</v>
      </c>
      <c r="F62" s="424">
        <f t="shared" si="24"/>
        <v>1101.9040000000002</v>
      </c>
      <c r="G62" s="425">
        <f t="shared" si="25"/>
        <v>0.02027445279369593</v>
      </c>
      <c r="H62" s="422">
        <f>SUM(H63:H65)</f>
        <v>281.99800000000005</v>
      </c>
      <c r="I62" s="423">
        <f>SUM(I63:I65)</f>
        <v>50.569</v>
      </c>
      <c r="J62" s="424">
        <f>SUM(J63:J65)</f>
        <v>252.856</v>
      </c>
      <c r="K62" s="423">
        <f>SUM(K63:K65)</f>
        <v>24.267999999999997</v>
      </c>
      <c r="L62" s="424">
        <f>SUM(H62:K62)</f>
        <v>609.691</v>
      </c>
      <c r="M62" s="437">
        <f t="shared" si="30"/>
        <v>0.8073155090037416</v>
      </c>
      <c r="N62" s="438">
        <f>SUM(N63:N65)</f>
        <v>2925.1490000000003</v>
      </c>
      <c r="O62" s="423">
        <f>SUM(O63:O65)</f>
        <v>104.27</v>
      </c>
      <c r="P62" s="424">
        <f>SUM(P63:P65)</f>
        <v>106.623</v>
      </c>
      <c r="Q62" s="423">
        <f>SUM(Q63:Q65)</f>
        <v>111.84300000000002</v>
      </c>
      <c r="R62" s="424">
        <f t="shared" si="26"/>
        <v>3247.885</v>
      </c>
      <c r="S62" s="439">
        <f t="shared" si="27"/>
        <v>0.020399444690873184</v>
      </c>
      <c r="T62" s="422">
        <f>SUM(T63:T65)</f>
        <v>1019.356</v>
      </c>
      <c r="U62" s="423">
        <f>SUM(U63:U65)</f>
        <v>111.468</v>
      </c>
      <c r="V62" s="424">
        <f>SUM(V63:V65)</f>
        <v>699.838</v>
      </c>
      <c r="W62" s="423">
        <f>SUM(W63:W65)</f>
        <v>260.62</v>
      </c>
      <c r="X62" s="424">
        <f t="shared" si="28"/>
        <v>2091.282</v>
      </c>
      <c r="Y62" s="427">
        <f t="shared" si="29"/>
        <v>0.5530593195943923</v>
      </c>
    </row>
    <row r="63" spans="1:25" ht="19.5" customHeight="1">
      <c r="A63" s="368" t="s">
        <v>204</v>
      </c>
      <c r="B63" s="369">
        <v>638.248</v>
      </c>
      <c r="C63" s="370">
        <v>0</v>
      </c>
      <c r="D63" s="371">
        <v>0</v>
      </c>
      <c r="E63" s="370">
        <v>0</v>
      </c>
      <c r="F63" s="371">
        <f t="shared" si="24"/>
        <v>638.248</v>
      </c>
      <c r="G63" s="372">
        <f t="shared" si="25"/>
        <v>0.011743426783704242</v>
      </c>
      <c r="H63" s="369"/>
      <c r="I63" s="370"/>
      <c r="J63" s="371">
        <v>189.583</v>
      </c>
      <c r="K63" s="370"/>
      <c r="L63" s="371">
        <f>SUM(H63:K63)</f>
        <v>189.583</v>
      </c>
      <c r="M63" s="450">
        <f t="shared" si="30"/>
        <v>2.366588776419827</v>
      </c>
      <c r="N63" s="451">
        <v>1965.873</v>
      </c>
      <c r="O63" s="370"/>
      <c r="P63" s="371"/>
      <c r="Q63" s="370"/>
      <c r="R63" s="371">
        <f t="shared" si="26"/>
        <v>1965.873</v>
      </c>
      <c r="S63" s="452">
        <f t="shared" si="27"/>
        <v>0.012347332966770971</v>
      </c>
      <c r="T63" s="369"/>
      <c r="U63" s="370"/>
      <c r="V63" s="371">
        <v>325.769</v>
      </c>
      <c r="W63" s="370"/>
      <c r="X63" s="371">
        <f t="shared" si="28"/>
        <v>325.769</v>
      </c>
      <c r="Y63" s="374" t="str">
        <f t="shared" si="29"/>
        <v>  *  </v>
      </c>
    </row>
    <row r="64" spans="1:25" ht="19.5" customHeight="1">
      <c r="A64" s="375" t="s">
        <v>178</v>
      </c>
      <c r="B64" s="376">
        <v>278.78</v>
      </c>
      <c r="C64" s="377">
        <v>25.55</v>
      </c>
      <c r="D64" s="378">
        <v>0</v>
      </c>
      <c r="E64" s="377">
        <v>0</v>
      </c>
      <c r="F64" s="378">
        <f>SUM(B64:E64)</f>
        <v>304.33</v>
      </c>
      <c r="G64" s="379">
        <f>F64/$F$9</f>
        <v>0.005599511589671588</v>
      </c>
      <c r="H64" s="376">
        <v>94.417</v>
      </c>
      <c r="I64" s="377">
        <v>19.148</v>
      </c>
      <c r="J64" s="378"/>
      <c r="K64" s="377"/>
      <c r="L64" s="378">
        <f>SUM(H64:K64)</f>
        <v>113.565</v>
      </c>
      <c r="M64" s="453">
        <f t="shared" si="30"/>
        <v>1.6797869061770792</v>
      </c>
      <c r="N64" s="454">
        <v>658.132</v>
      </c>
      <c r="O64" s="377">
        <v>65.345</v>
      </c>
      <c r="P64" s="378"/>
      <c r="Q64" s="377"/>
      <c r="R64" s="378">
        <f>SUM(N64:Q64)</f>
        <v>723.477</v>
      </c>
      <c r="S64" s="455">
        <f>R64/$R$9</f>
        <v>0.004544042983855296</v>
      </c>
      <c r="T64" s="376">
        <v>371.74499999999995</v>
      </c>
      <c r="U64" s="377">
        <v>46.962</v>
      </c>
      <c r="V64" s="378"/>
      <c r="W64" s="377"/>
      <c r="X64" s="378">
        <f>SUM(T64:W64)</f>
        <v>418.70699999999994</v>
      </c>
      <c r="Y64" s="381">
        <f>IF(ISERROR(R64/X64-1),"         /0",IF(R64/X64&gt;5,"  *  ",(R64/X64-1)))</f>
        <v>0.7278836991022364</v>
      </c>
    </row>
    <row r="65" spans="1:25" ht="19.5" customHeight="1" thickBot="1">
      <c r="A65" s="382" t="s">
        <v>175</v>
      </c>
      <c r="B65" s="383">
        <v>87.806</v>
      </c>
      <c r="C65" s="384">
        <v>17.609</v>
      </c>
      <c r="D65" s="385">
        <v>37.481</v>
      </c>
      <c r="E65" s="384">
        <v>16.43</v>
      </c>
      <c r="F65" s="385">
        <f>SUM(B65:E65)</f>
        <v>159.326</v>
      </c>
      <c r="G65" s="386">
        <f>F65/$F$9</f>
        <v>0.002931514420320098</v>
      </c>
      <c r="H65" s="383">
        <v>187.58100000000002</v>
      </c>
      <c r="I65" s="384">
        <v>31.421000000000003</v>
      </c>
      <c r="J65" s="385">
        <v>63.272999999999996</v>
      </c>
      <c r="K65" s="384">
        <v>24.267999999999997</v>
      </c>
      <c r="L65" s="385">
        <f>SUM(H65:K65)</f>
        <v>306.54299999999995</v>
      </c>
      <c r="M65" s="456">
        <f t="shared" si="30"/>
        <v>-0.48024910045246505</v>
      </c>
      <c r="N65" s="457">
        <v>301.144</v>
      </c>
      <c r="O65" s="384">
        <v>38.925</v>
      </c>
      <c r="P65" s="385">
        <v>106.623</v>
      </c>
      <c r="Q65" s="384">
        <v>111.84300000000002</v>
      </c>
      <c r="R65" s="385">
        <f>SUM(N65:Q65)</f>
        <v>558.5350000000001</v>
      </c>
      <c r="S65" s="458">
        <f>R65/$R$9</f>
        <v>0.003508068740246916</v>
      </c>
      <c r="T65" s="383">
        <v>647.611</v>
      </c>
      <c r="U65" s="384">
        <v>64.506</v>
      </c>
      <c r="V65" s="385">
        <v>374.069</v>
      </c>
      <c r="W65" s="384">
        <v>260.62</v>
      </c>
      <c r="X65" s="385">
        <f>SUM(T65:W65)</f>
        <v>1346.806</v>
      </c>
      <c r="Y65" s="388">
        <f>IF(ISERROR(R65/X65-1),"         /0",IF(R65/X65&gt;5,"  *  ",(R65/X65-1)))</f>
        <v>-0.5852891953258301</v>
      </c>
    </row>
    <row r="66" spans="1:25" s="449" customFormat="1" ht="19.5" customHeight="1" thickBot="1">
      <c r="A66" s="440" t="s">
        <v>48</v>
      </c>
      <c r="B66" s="441">
        <v>23.322000000000003</v>
      </c>
      <c r="C66" s="442">
        <v>3.907</v>
      </c>
      <c r="D66" s="443">
        <v>80.419</v>
      </c>
      <c r="E66" s="442">
        <v>0</v>
      </c>
      <c r="F66" s="443">
        <f>SUM(B66:E66)</f>
        <v>107.648</v>
      </c>
      <c r="G66" s="444">
        <f>F66/$F$9</f>
        <v>0.001980666459451803</v>
      </c>
      <c r="H66" s="441">
        <v>79.454</v>
      </c>
      <c r="I66" s="442">
        <v>0.321</v>
      </c>
      <c r="J66" s="443">
        <v>0</v>
      </c>
      <c r="K66" s="442">
        <v>0</v>
      </c>
      <c r="L66" s="443">
        <f>SUM(H66:K66)</f>
        <v>79.77499999999999</v>
      </c>
      <c r="M66" s="445">
        <f t="shared" si="30"/>
        <v>0.34939517392666875</v>
      </c>
      <c r="N66" s="446">
        <v>131.67499999999998</v>
      </c>
      <c r="O66" s="442">
        <v>7.9830000000000005</v>
      </c>
      <c r="P66" s="443">
        <v>80.419</v>
      </c>
      <c r="Q66" s="442">
        <v>0</v>
      </c>
      <c r="R66" s="443">
        <f>SUM(N66:Q66)</f>
        <v>220.077</v>
      </c>
      <c r="S66" s="447">
        <f>R66/$R$9</f>
        <v>0.0013822683343878545</v>
      </c>
      <c r="T66" s="441">
        <v>204.22499999999997</v>
      </c>
      <c r="U66" s="442">
        <v>2.193</v>
      </c>
      <c r="V66" s="443">
        <v>0.1</v>
      </c>
      <c r="W66" s="442">
        <v>0.18</v>
      </c>
      <c r="X66" s="443">
        <f>SUM(T66:W66)</f>
        <v>206.69799999999998</v>
      </c>
      <c r="Y66" s="448">
        <f>IF(ISERROR(R66/X66-1),"         /0",IF(R66/X66&gt;5,"  *  ",(R66/X66-1)))</f>
        <v>0.06472728328285715</v>
      </c>
    </row>
    <row r="67" ht="9" customHeight="1" thickTop="1">
      <c r="A67" s="22"/>
    </row>
    <row r="68" ht="14.25">
      <c r="A68" s="22" t="s">
        <v>37</v>
      </c>
    </row>
    <row r="69" ht="14.25">
      <c r="A69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7:Y65536 M67:M65536 Y3 M3">
    <cfRule type="cellIs" priority="4" dxfId="97" operator="lessThan" stopIfTrue="1">
      <formula>0</formula>
    </cfRule>
  </conditionalFormatting>
  <conditionalFormatting sqref="Y9:Y66 M9:M66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C1">
      <pane ySplit="10" topLeftCell="A11" activePane="bottomLeft" state="frozen"/>
      <selection pane="topLeft" activeCell="A1" sqref="A1"/>
      <selection pane="bottomLeft" activeCell="C7" sqref="A7:IV7"/>
    </sheetView>
  </sheetViews>
  <sheetFormatPr defaultColWidth="8.00390625" defaultRowHeight="15"/>
  <cols>
    <col min="1" max="1" width="25.421875" style="23" customWidth="1"/>
    <col min="2" max="2" width="39.421875" style="23" customWidth="1"/>
    <col min="3" max="3" width="12.421875" style="23" customWidth="1"/>
    <col min="4" max="4" width="12.421875" style="23" bestFit="1" customWidth="1"/>
    <col min="5" max="5" width="9.28125" style="23" bestFit="1" customWidth="1"/>
    <col min="6" max="6" width="11.421875" style="23" bestFit="1" customWidth="1"/>
    <col min="7" max="7" width="11.7109375" style="23" customWidth="1"/>
    <col min="8" max="8" width="10.421875" style="23" customWidth="1"/>
    <col min="9" max="10" width="12.8515625" style="23" bestFit="1" customWidth="1"/>
    <col min="11" max="11" width="9.8515625" style="23" bestFit="1" customWidth="1"/>
    <col min="12" max="12" width="10.7109375" style="23" bestFit="1" customWidth="1"/>
    <col min="13" max="13" width="12.8515625" style="23" bestFit="1" customWidth="1"/>
    <col min="14" max="14" width="9.421875" style="23" customWidth="1"/>
    <col min="15" max="16" width="13.140625" style="23" bestFit="1" customWidth="1"/>
    <col min="17" max="18" width="10.7109375" style="23" bestFit="1" customWidth="1"/>
    <col min="19" max="19" width="13.421875" style="23" bestFit="1" customWidth="1"/>
    <col min="20" max="20" width="10.57421875" style="23" customWidth="1"/>
    <col min="21" max="22" width="13.28125" style="23" bestFit="1" customWidth="1"/>
    <col min="23" max="23" width="10.28125" style="23" customWidth="1"/>
    <col min="24" max="24" width="11.00390625" style="23" bestFit="1" customWidth="1"/>
    <col min="25" max="25" width="13.421875" style="23" bestFit="1" customWidth="1"/>
    <col min="26" max="26" width="10.00390625" style="23" bestFit="1" customWidth="1"/>
    <col min="27" max="16384" width="8.00390625" style="23" customWidth="1"/>
  </cols>
  <sheetData>
    <row r="1" spans="1:26" ht="16.5">
      <c r="A1" s="206" t="s">
        <v>147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07"/>
      <c r="N1" s="207"/>
      <c r="Y1" s="611" t="s">
        <v>26</v>
      </c>
      <c r="Z1" s="611"/>
    </row>
    <row r="2" spans="1:26" ht="16.5">
      <c r="A2" s="210" t="s">
        <v>146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07"/>
      <c r="N2" s="207"/>
      <c r="Y2" s="208"/>
      <c r="Z2" s="208"/>
    </row>
    <row r="3" ht="9.75" customHeight="1" thickBot="1"/>
    <row r="4" spans="1:26" ht="24.75" customHeight="1" thickTop="1">
      <c r="A4" s="643" t="s">
        <v>112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5"/>
    </row>
    <row r="5" spans="1:26" ht="21" customHeight="1" thickBot="1">
      <c r="A5" s="655" t="s">
        <v>40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7"/>
    </row>
    <row r="6" spans="1:26" s="41" customFormat="1" ht="19.5" customHeight="1" thickBot="1" thickTop="1">
      <c r="A6" s="719" t="s">
        <v>113</v>
      </c>
      <c r="B6" s="719" t="s">
        <v>114</v>
      </c>
      <c r="C6" s="634" t="s">
        <v>33</v>
      </c>
      <c r="D6" s="635"/>
      <c r="E6" s="635"/>
      <c r="F6" s="635"/>
      <c r="G6" s="635"/>
      <c r="H6" s="635"/>
      <c r="I6" s="635"/>
      <c r="J6" s="635"/>
      <c r="K6" s="636"/>
      <c r="L6" s="636"/>
      <c r="M6" s="636"/>
      <c r="N6" s="637"/>
      <c r="O6" s="638" t="s">
        <v>32</v>
      </c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7"/>
    </row>
    <row r="7" spans="1:26" s="40" customFormat="1" ht="26.25" customHeight="1" thickBot="1">
      <c r="A7" s="720"/>
      <c r="B7" s="720"/>
      <c r="C7" s="728" t="s">
        <v>154</v>
      </c>
      <c r="D7" s="724"/>
      <c r="E7" s="724"/>
      <c r="F7" s="724"/>
      <c r="G7" s="725"/>
      <c r="H7" s="726" t="s">
        <v>31</v>
      </c>
      <c r="I7" s="728" t="s">
        <v>155</v>
      </c>
      <c r="J7" s="724"/>
      <c r="K7" s="724"/>
      <c r="L7" s="724"/>
      <c r="M7" s="725"/>
      <c r="N7" s="726" t="s">
        <v>30</v>
      </c>
      <c r="O7" s="723" t="s">
        <v>156</v>
      </c>
      <c r="P7" s="724"/>
      <c r="Q7" s="724"/>
      <c r="R7" s="724"/>
      <c r="S7" s="725"/>
      <c r="T7" s="726" t="s">
        <v>31</v>
      </c>
      <c r="U7" s="723" t="s">
        <v>157</v>
      </c>
      <c r="V7" s="724"/>
      <c r="W7" s="724"/>
      <c r="X7" s="724"/>
      <c r="Y7" s="725"/>
      <c r="Z7" s="726" t="s">
        <v>30</v>
      </c>
    </row>
    <row r="8" spans="1:26" s="35" customFormat="1" ht="26.25" customHeight="1">
      <c r="A8" s="721"/>
      <c r="B8" s="721"/>
      <c r="C8" s="652" t="s">
        <v>20</v>
      </c>
      <c r="D8" s="653"/>
      <c r="E8" s="650" t="s">
        <v>19</v>
      </c>
      <c r="F8" s="651"/>
      <c r="G8" s="639" t="s">
        <v>15</v>
      </c>
      <c r="H8" s="632"/>
      <c r="I8" s="652" t="s">
        <v>20</v>
      </c>
      <c r="J8" s="653"/>
      <c r="K8" s="650" t="s">
        <v>19</v>
      </c>
      <c r="L8" s="651"/>
      <c r="M8" s="639" t="s">
        <v>15</v>
      </c>
      <c r="N8" s="632"/>
      <c r="O8" s="653" t="s">
        <v>20</v>
      </c>
      <c r="P8" s="653"/>
      <c r="Q8" s="658" t="s">
        <v>19</v>
      </c>
      <c r="R8" s="653"/>
      <c r="S8" s="639" t="s">
        <v>15</v>
      </c>
      <c r="T8" s="632"/>
      <c r="U8" s="659" t="s">
        <v>20</v>
      </c>
      <c r="V8" s="651"/>
      <c r="W8" s="650" t="s">
        <v>19</v>
      </c>
      <c r="X8" s="654"/>
      <c r="Y8" s="639" t="s">
        <v>15</v>
      </c>
      <c r="Z8" s="632"/>
    </row>
    <row r="9" spans="1:26" s="35" customFormat="1" ht="31.5" thickBot="1">
      <c r="A9" s="722"/>
      <c r="B9" s="722"/>
      <c r="C9" s="38" t="s">
        <v>17</v>
      </c>
      <c r="D9" s="36" t="s">
        <v>16</v>
      </c>
      <c r="E9" s="37" t="s">
        <v>17</v>
      </c>
      <c r="F9" s="36" t="s">
        <v>16</v>
      </c>
      <c r="G9" s="640"/>
      <c r="H9" s="727"/>
      <c r="I9" s="38" t="s">
        <v>17</v>
      </c>
      <c r="J9" s="36" t="s">
        <v>16</v>
      </c>
      <c r="K9" s="37" t="s">
        <v>17</v>
      </c>
      <c r="L9" s="36" t="s">
        <v>16</v>
      </c>
      <c r="M9" s="640"/>
      <c r="N9" s="727"/>
      <c r="O9" s="39" t="s">
        <v>17</v>
      </c>
      <c r="P9" s="36" t="s">
        <v>16</v>
      </c>
      <c r="Q9" s="37" t="s">
        <v>17</v>
      </c>
      <c r="R9" s="36" t="s">
        <v>16</v>
      </c>
      <c r="S9" s="640"/>
      <c r="T9" s="727"/>
      <c r="U9" s="38" t="s">
        <v>17</v>
      </c>
      <c r="V9" s="36" t="s">
        <v>16</v>
      </c>
      <c r="W9" s="37" t="s">
        <v>17</v>
      </c>
      <c r="X9" s="36" t="s">
        <v>16</v>
      </c>
      <c r="Y9" s="640"/>
      <c r="Z9" s="727"/>
    </row>
    <row r="10" spans="1:26" s="223" customFormat="1" ht="18" customHeight="1" thickBot="1" thickTop="1">
      <c r="A10" s="758" t="s">
        <v>22</v>
      </c>
      <c r="B10" s="213"/>
      <c r="C10" s="214">
        <f>SUM(C11:C66)</f>
        <v>2019087</v>
      </c>
      <c r="D10" s="215">
        <f>SUM(D11:D66)</f>
        <v>2019087</v>
      </c>
      <c r="E10" s="216">
        <f>SUM(E11:E66)</f>
        <v>64030</v>
      </c>
      <c r="F10" s="215">
        <f>SUM(F11:F66)</f>
        <v>64030</v>
      </c>
      <c r="G10" s="217">
        <f>SUM(C10:F10)</f>
        <v>4166234</v>
      </c>
      <c r="H10" s="218">
        <f aca="true" t="shared" si="0" ref="H10:H22">G10/$G$10</f>
        <v>1</v>
      </c>
      <c r="I10" s="219">
        <f>SUM(I11:I66)</f>
        <v>1814037</v>
      </c>
      <c r="J10" s="215">
        <f>SUM(J11:J66)</f>
        <v>1814037</v>
      </c>
      <c r="K10" s="216">
        <f>SUM(K11:K66)</f>
        <v>55223</v>
      </c>
      <c r="L10" s="215">
        <f>SUM(L11:L66)</f>
        <v>55223</v>
      </c>
      <c r="M10" s="217">
        <f aca="true" t="shared" si="1" ref="M10:M22">SUM(I10:L10)</f>
        <v>3738520</v>
      </c>
      <c r="N10" s="220">
        <f aca="true" t="shared" si="2" ref="N10:N22">IF(ISERROR(G10/M10-1),"         /0",(G10/M10-1))</f>
        <v>0.11440730556476897</v>
      </c>
      <c r="O10" s="221">
        <f>SUM(O11:O66)</f>
        <v>5979530</v>
      </c>
      <c r="P10" s="215">
        <f>SUM(P11:P66)</f>
        <v>5979530</v>
      </c>
      <c r="Q10" s="216">
        <f>SUM(Q11:Q66)</f>
        <v>166574</v>
      </c>
      <c r="R10" s="215">
        <f>SUM(R11:R66)</f>
        <v>166574</v>
      </c>
      <c r="S10" s="217">
        <f aca="true" t="shared" si="3" ref="S10:S22">SUM(O10:R10)</f>
        <v>12292208</v>
      </c>
      <c r="T10" s="218">
        <f aca="true" t="shared" si="4" ref="T10:T22">S10/$S$10</f>
        <v>1</v>
      </c>
      <c r="U10" s="219">
        <f>SUM(U11:U66)</f>
        <v>5388514</v>
      </c>
      <c r="V10" s="215">
        <f>SUM(V11:V66)</f>
        <v>5388514</v>
      </c>
      <c r="W10" s="216">
        <f>SUM(W11:W66)</f>
        <v>180837</v>
      </c>
      <c r="X10" s="215">
        <f>SUM(X11:X66)</f>
        <v>180837</v>
      </c>
      <c r="Y10" s="217">
        <f aca="true" t="shared" si="5" ref="Y10:Y22">SUM(U10:X10)</f>
        <v>11138702</v>
      </c>
      <c r="Z10" s="222">
        <f>IF(ISERROR(S10/Y10-1),"         /0",(S10/Y10-1))</f>
        <v>0.10355838588733235</v>
      </c>
    </row>
    <row r="11" spans="1:26" ht="21" customHeight="1" thickTop="1">
      <c r="A11" s="509" t="s">
        <v>466</v>
      </c>
      <c r="B11" s="459" t="s">
        <v>467</v>
      </c>
      <c r="C11" s="460">
        <v>705531</v>
      </c>
      <c r="D11" s="461">
        <v>734200</v>
      </c>
      <c r="E11" s="462">
        <v>11661</v>
      </c>
      <c r="F11" s="461">
        <v>11114</v>
      </c>
      <c r="G11" s="463">
        <f aca="true" t="shared" si="6" ref="G11:G66">SUM(C11:F11)</f>
        <v>1462506</v>
      </c>
      <c r="H11" s="464">
        <f t="shared" si="0"/>
        <v>0.35103789177468186</v>
      </c>
      <c r="I11" s="465">
        <v>668476</v>
      </c>
      <c r="J11" s="461">
        <v>671698</v>
      </c>
      <c r="K11" s="462">
        <v>9160</v>
      </c>
      <c r="L11" s="461">
        <v>8879</v>
      </c>
      <c r="M11" s="463">
        <f t="shared" si="1"/>
        <v>1358213</v>
      </c>
      <c r="N11" s="466">
        <f t="shared" si="2"/>
        <v>0.07678692517300312</v>
      </c>
      <c r="O11" s="460">
        <v>2023784</v>
      </c>
      <c r="P11" s="461">
        <v>2177243</v>
      </c>
      <c r="Q11" s="462">
        <v>25710</v>
      </c>
      <c r="R11" s="461">
        <v>24954</v>
      </c>
      <c r="S11" s="463">
        <f t="shared" si="3"/>
        <v>4251691</v>
      </c>
      <c r="T11" s="464">
        <f t="shared" si="4"/>
        <v>0.345885051733586</v>
      </c>
      <c r="U11" s="465">
        <v>1927140</v>
      </c>
      <c r="V11" s="461">
        <v>2031995</v>
      </c>
      <c r="W11" s="462">
        <v>30259</v>
      </c>
      <c r="X11" s="461">
        <v>29415</v>
      </c>
      <c r="Y11" s="463">
        <f t="shared" si="5"/>
        <v>4018809</v>
      </c>
      <c r="Z11" s="467">
        <f aca="true" t="shared" si="7" ref="Z11:Z22">IF(ISERROR(S11/Y11-1),"         /0",IF(S11/Y11&gt;5,"  *  ",(S11/Y11-1)))</f>
        <v>0.05794801395139704</v>
      </c>
    </row>
    <row r="12" spans="1:26" ht="21" customHeight="1">
      <c r="A12" s="510" t="s">
        <v>468</v>
      </c>
      <c r="B12" s="468" t="s">
        <v>469</v>
      </c>
      <c r="C12" s="469">
        <v>265326</v>
      </c>
      <c r="D12" s="470">
        <v>264107</v>
      </c>
      <c r="E12" s="471">
        <v>2048</v>
      </c>
      <c r="F12" s="470">
        <v>2052</v>
      </c>
      <c r="G12" s="472">
        <f t="shared" si="6"/>
        <v>533533</v>
      </c>
      <c r="H12" s="473">
        <f t="shared" si="0"/>
        <v>0.12806121787686434</v>
      </c>
      <c r="I12" s="474">
        <v>223597</v>
      </c>
      <c r="J12" s="470">
        <v>220679</v>
      </c>
      <c r="K12" s="471">
        <v>301</v>
      </c>
      <c r="L12" s="470">
        <v>344</v>
      </c>
      <c r="M12" s="472">
        <f t="shared" si="1"/>
        <v>444921</v>
      </c>
      <c r="N12" s="475">
        <f t="shared" si="2"/>
        <v>0.1991634469939607</v>
      </c>
      <c r="O12" s="469">
        <v>795752</v>
      </c>
      <c r="P12" s="470">
        <v>780440</v>
      </c>
      <c r="Q12" s="471">
        <v>3580</v>
      </c>
      <c r="R12" s="470">
        <v>2806</v>
      </c>
      <c r="S12" s="472">
        <f t="shared" si="3"/>
        <v>1582578</v>
      </c>
      <c r="T12" s="473">
        <f t="shared" si="4"/>
        <v>0.12874643839414368</v>
      </c>
      <c r="U12" s="474">
        <v>666533</v>
      </c>
      <c r="V12" s="470">
        <v>648296</v>
      </c>
      <c r="W12" s="471">
        <v>3826</v>
      </c>
      <c r="X12" s="470">
        <v>4233</v>
      </c>
      <c r="Y12" s="472">
        <f t="shared" si="5"/>
        <v>1322888</v>
      </c>
      <c r="Z12" s="476">
        <f t="shared" si="7"/>
        <v>0.19630535616015865</v>
      </c>
    </row>
    <row r="13" spans="1:26" ht="21" customHeight="1">
      <c r="A13" s="510" t="s">
        <v>470</v>
      </c>
      <c r="B13" s="468" t="s">
        <v>471</v>
      </c>
      <c r="C13" s="469">
        <v>189751</v>
      </c>
      <c r="D13" s="470">
        <v>182785</v>
      </c>
      <c r="E13" s="471">
        <v>668</v>
      </c>
      <c r="F13" s="470">
        <v>661</v>
      </c>
      <c r="G13" s="472">
        <f t="shared" si="6"/>
        <v>373865</v>
      </c>
      <c r="H13" s="473">
        <f t="shared" si="0"/>
        <v>0.08973691828159436</v>
      </c>
      <c r="I13" s="474">
        <v>168244</v>
      </c>
      <c r="J13" s="470">
        <v>172002</v>
      </c>
      <c r="K13" s="471">
        <v>140</v>
      </c>
      <c r="L13" s="470">
        <v>401</v>
      </c>
      <c r="M13" s="472">
        <f t="shared" si="1"/>
        <v>340787</v>
      </c>
      <c r="N13" s="475">
        <f t="shared" si="2"/>
        <v>0.09706356169689578</v>
      </c>
      <c r="O13" s="469">
        <v>582624</v>
      </c>
      <c r="P13" s="470">
        <v>560558</v>
      </c>
      <c r="Q13" s="471">
        <v>995</v>
      </c>
      <c r="R13" s="470">
        <v>848</v>
      </c>
      <c r="S13" s="472">
        <f t="shared" si="3"/>
        <v>1145025</v>
      </c>
      <c r="T13" s="473">
        <f t="shared" si="4"/>
        <v>0.09315047386116473</v>
      </c>
      <c r="U13" s="474">
        <v>499305</v>
      </c>
      <c r="V13" s="470">
        <v>489014</v>
      </c>
      <c r="W13" s="471">
        <v>373</v>
      </c>
      <c r="X13" s="470">
        <v>775</v>
      </c>
      <c r="Y13" s="472">
        <f t="shared" si="5"/>
        <v>989467</v>
      </c>
      <c r="Z13" s="476">
        <f t="shared" si="7"/>
        <v>0.15721393437072684</v>
      </c>
    </row>
    <row r="14" spans="1:26" ht="21" customHeight="1">
      <c r="A14" s="510" t="s">
        <v>472</v>
      </c>
      <c r="B14" s="468" t="s">
        <v>473</v>
      </c>
      <c r="C14" s="469">
        <v>156391</v>
      </c>
      <c r="D14" s="470">
        <v>155036</v>
      </c>
      <c r="E14" s="471">
        <v>2153</v>
      </c>
      <c r="F14" s="470">
        <v>2138</v>
      </c>
      <c r="G14" s="472">
        <f t="shared" si="6"/>
        <v>315718</v>
      </c>
      <c r="H14" s="473">
        <f t="shared" si="0"/>
        <v>0.0757801890148273</v>
      </c>
      <c r="I14" s="474">
        <v>133477</v>
      </c>
      <c r="J14" s="470">
        <v>132463</v>
      </c>
      <c r="K14" s="471">
        <v>1566</v>
      </c>
      <c r="L14" s="470">
        <v>845</v>
      </c>
      <c r="M14" s="472">
        <f t="shared" si="1"/>
        <v>268351</v>
      </c>
      <c r="N14" s="475">
        <f t="shared" si="2"/>
        <v>0.1765113601216317</v>
      </c>
      <c r="O14" s="469">
        <v>470370</v>
      </c>
      <c r="P14" s="470">
        <v>453034</v>
      </c>
      <c r="Q14" s="471">
        <v>4428</v>
      </c>
      <c r="R14" s="470">
        <v>3998</v>
      </c>
      <c r="S14" s="472">
        <f t="shared" si="3"/>
        <v>931830</v>
      </c>
      <c r="T14" s="473">
        <f t="shared" si="4"/>
        <v>0.07580655973279983</v>
      </c>
      <c r="U14" s="474">
        <v>395732</v>
      </c>
      <c r="V14" s="470">
        <v>387836</v>
      </c>
      <c r="W14" s="471">
        <v>4827</v>
      </c>
      <c r="X14" s="470">
        <v>4288</v>
      </c>
      <c r="Y14" s="472">
        <f t="shared" si="5"/>
        <v>792683</v>
      </c>
      <c r="Z14" s="476">
        <f t="shared" si="7"/>
        <v>0.17553927610406683</v>
      </c>
    </row>
    <row r="15" spans="1:26" ht="21" customHeight="1">
      <c r="A15" s="510" t="s">
        <v>474</v>
      </c>
      <c r="B15" s="468" t="s">
        <v>475</v>
      </c>
      <c r="C15" s="469">
        <v>97123</v>
      </c>
      <c r="D15" s="470">
        <v>94001</v>
      </c>
      <c r="E15" s="471">
        <v>242</v>
      </c>
      <c r="F15" s="470">
        <v>302</v>
      </c>
      <c r="G15" s="472">
        <f t="shared" si="6"/>
        <v>191668</v>
      </c>
      <c r="H15" s="473">
        <f t="shared" si="0"/>
        <v>0.046005097169290056</v>
      </c>
      <c r="I15" s="474">
        <v>69248</v>
      </c>
      <c r="J15" s="470">
        <v>69523</v>
      </c>
      <c r="K15" s="471">
        <v>27</v>
      </c>
      <c r="L15" s="470">
        <v>269</v>
      </c>
      <c r="M15" s="472">
        <f t="shared" si="1"/>
        <v>139067</v>
      </c>
      <c r="N15" s="475">
        <f t="shared" si="2"/>
        <v>0.37824214227674435</v>
      </c>
      <c r="O15" s="469">
        <v>299898</v>
      </c>
      <c r="P15" s="470">
        <v>290980</v>
      </c>
      <c r="Q15" s="471">
        <v>606</v>
      </c>
      <c r="R15" s="470">
        <v>646</v>
      </c>
      <c r="S15" s="472">
        <f t="shared" si="3"/>
        <v>592130</v>
      </c>
      <c r="T15" s="473">
        <f t="shared" si="4"/>
        <v>0.048171166644755764</v>
      </c>
      <c r="U15" s="474">
        <v>214281</v>
      </c>
      <c r="V15" s="470">
        <v>206539</v>
      </c>
      <c r="W15" s="471">
        <v>180</v>
      </c>
      <c r="X15" s="470">
        <v>462</v>
      </c>
      <c r="Y15" s="472">
        <f t="shared" si="5"/>
        <v>421462</v>
      </c>
      <c r="Z15" s="476">
        <f t="shared" si="7"/>
        <v>0.4049427943681756</v>
      </c>
    </row>
    <row r="16" spans="1:26" ht="21" customHeight="1">
      <c r="A16" s="510" t="s">
        <v>476</v>
      </c>
      <c r="B16" s="468" t="s">
        <v>477</v>
      </c>
      <c r="C16" s="469">
        <v>94338</v>
      </c>
      <c r="D16" s="470">
        <v>88163</v>
      </c>
      <c r="E16" s="471">
        <v>3801</v>
      </c>
      <c r="F16" s="470">
        <v>3972</v>
      </c>
      <c r="G16" s="472">
        <f t="shared" si="6"/>
        <v>190274</v>
      </c>
      <c r="H16" s="473">
        <f t="shared" si="0"/>
        <v>0.04567050242497181</v>
      </c>
      <c r="I16" s="474">
        <v>79218</v>
      </c>
      <c r="J16" s="470">
        <v>78690</v>
      </c>
      <c r="K16" s="471">
        <v>2759</v>
      </c>
      <c r="L16" s="470">
        <v>3007</v>
      </c>
      <c r="M16" s="472">
        <f t="shared" si="1"/>
        <v>163674</v>
      </c>
      <c r="N16" s="475">
        <f t="shared" si="2"/>
        <v>0.16251817637498922</v>
      </c>
      <c r="O16" s="469">
        <v>280771</v>
      </c>
      <c r="P16" s="470">
        <v>261705</v>
      </c>
      <c r="Q16" s="471">
        <v>9780</v>
      </c>
      <c r="R16" s="470">
        <v>10100</v>
      </c>
      <c r="S16" s="472">
        <f t="shared" si="3"/>
        <v>562356</v>
      </c>
      <c r="T16" s="473">
        <f t="shared" si="4"/>
        <v>0.045748981793995024</v>
      </c>
      <c r="U16" s="474">
        <v>250723</v>
      </c>
      <c r="V16" s="470">
        <v>240768</v>
      </c>
      <c r="W16" s="471">
        <v>9797</v>
      </c>
      <c r="X16" s="470">
        <v>9889</v>
      </c>
      <c r="Y16" s="472">
        <f t="shared" si="5"/>
        <v>511177</v>
      </c>
      <c r="Z16" s="476">
        <f t="shared" si="7"/>
        <v>0.10011991932344366</v>
      </c>
    </row>
    <row r="17" spans="1:26" ht="21" customHeight="1">
      <c r="A17" s="510" t="s">
        <v>478</v>
      </c>
      <c r="B17" s="468" t="s">
        <v>479</v>
      </c>
      <c r="C17" s="469">
        <v>80569</v>
      </c>
      <c r="D17" s="470">
        <v>80848</v>
      </c>
      <c r="E17" s="471">
        <v>7418</v>
      </c>
      <c r="F17" s="470">
        <v>7749</v>
      </c>
      <c r="G17" s="472">
        <f t="shared" si="6"/>
        <v>176584</v>
      </c>
      <c r="H17" s="473">
        <f>G17/$G$10</f>
        <v>0.04238456121283634</v>
      </c>
      <c r="I17" s="474">
        <v>77600</v>
      </c>
      <c r="J17" s="470">
        <v>77769</v>
      </c>
      <c r="K17" s="471">
        <v>6693</v>
      </c>
      <c r="L17" s="470">
        <v>6517</v>
      </c>
      <c r="M17" s="472">
        <f>SUM(I17:L17)</f>
        <v>168579</v>
      </c>
      <c r="N17" s="475">
        <f>IF(ISERROR(G17/M17-1),"         /0",(G17/M17-1))</f>
        <v>0.04748515532776909</v>
      </c>
      <c r="O17" s="469">
        <v>253648</v>
      </c>
      <c r="P17" s="470">
        <v>247296</v>
      </c>
      <c r="Q17" s="471">
        <v>16460</v>
      </c>
      <c r="R17" s="470">
        <v>17009</v>
      </c>
      <c r="S17" s="472">
        <f>SUM(O17:R17)</f>
        <v>534413</v>
      </c>
      <c r="T17" s="473">
        <f>S17/$S$10</f>
        <v>0.04347575309496878</v>
      </c>
      <c r="U17" s="474">
        <v>245256</v>
      </c>
      <c r="V17" s="470">
        <v>239215</v>
      </c>
      <c r="W17" s="471">
        <v>25717</v>
      </c>
      <c r="X17" s="470">
        <v>25202</v>
      </c>
      <c r="Y17" s="472">
        <f>SUM(U17:X17)</f>
        <v>535390</v>
      </c>
      <c r="Z17" s="476">
        <f>IF(ISERROR(S17/Y17-1),"         /0",IF(S17/Y17&gt;5,"  *  ",(S17/Y17-1)))</f>
        <v>-0.0018248379685836813</v>
      </c>
    </row>
    <row r="18" spans="1:26" ht="21" customHeight="1">
      <c r="A18" s="510" t="s">
        <v>480</v>
      </c>
      <c r="B18" s="468" t="s">
        <v>481</v>
      </c>
      <c r="C18" s="469">
        <v>65531</v>
      </c>
      <c r="D18" s="470">
        <v>63496</v>
      </c>
      <c r="E18" s="471">
        <v>223</v>
      </c>
      <c r="F18" s="470">
        <v>763</v>
      </c>
      <c r="G18" s="472">
        <f>SUM(C18:F18)</f>
        <v>130013</v>
      </c>
      <c r="H18" s="473">
        <f>G18/$G$10</f>
        <v>0.031206360468471046</v>
      </c>
      <c r="I18" s="474">
        <v>65118</v>
      </c>
      <c r="J18" s="470">
        <v>64031</v>
      </c>
      <c r="K18" s="471">
        <v>167</v>
      </c>
      <c r="L18" s="470">
        <v>630</v>
      </c>
      <c r="M18" s="472">
        <f>SUM(I18:L18)</f>
        <v>129946</v>
      </c>
      <c r="N18" s="475">
        <f>IF(ISERROR(G18/M18-1),"         /0",(G18/M18-1))</f>
        <v>0.0005155987871885426</v>
      </c>
      <c r="O18" s="469">
        <v>186996</v>
      </c>
      <c r="P18" s="470">
        <v>174681</v>
      </c>
      <c r="Q18" s="471">
        <v>582</v>
      </c>
      <c r="R18" s="470">
        <v>1518</v>
      </c>
      <c r="S18" s="472">
        <f>SUM(O18:R18)</f>
        <v>363777</v>
      </c>
      <c r="T18" s="473">
        <f>S18/$S$10</f>
        <v>0.0295941136043256</v>
      </c>
      <c r="U18" s="474">
        <v>193303</v>
      </c>
      <c r="V18" s="470">
        <v>181710</v>
      </c>
      <c r="W18" s="471">
        <v>2006</v>
      </c>
      <c r="X18" s="470">
        <v>2304</v>
      </c>
      <c r="Y18" s="472">
        <f>SUM(U18:X18)</f>
        <v>379323</v>
      </c>
      <c r="Z18" s="476">
        <f>IF(ISERROR(S18/Y18-1),"         /0",IF(S18/Y18&gt;5,"  *  ",(S18/Y18-1)))</f>
        <v>-0.04098354173092589</v>
      </c>
    </row>
    <row r="19" spans="1:26" ht="21" customHeight="1">
      <c r="A19" s="510" t="s">
        <v>482</v>
      </c>
      <c r="B19" s="468" t="s">
        <v>483</v>
      </c>
      <c r="C19" s="469">
        <v>63131</v>
      </c>
      <c r="D19" s="470">
        <v>61733</v>
      </c>
      <c r="E19" s="471">
        <v>258</v>
      </c>
      <c r="F19" s="470">
        <v>237</v>
      </c>
      <c r="G19" s="472">
        <f>SUM(C19:F19)</f>
        <v>125359</v>
      </c>
      <c r="H19" s="473">
        <f>G19/$G$10</f>
        <v>0.0300892844712995</v>
      </c>
      <c r="I19" s="474">
        <v>56847</v>
      </c>
      <c r="J19" s="470">
        <v>56599</v>
      </c>
      <c r="K19" s="471">
        <v>344</v>
      </c>
      <c r="L19" s="470">
        <v>561</v>
      </c>
      <c r="M19" s="472">
        <f>SUM(I19:L19)</f>
        <v>114351</v>
      </c>
      <c r="N19" s="475">
        <f>IF(ISERROR(G19/M19-1),"         /0",(G19/M19-1))</f>
        <v>0.09626500861382925</v>
      </c>
      <c r="O19" s="469">
        <v>194536</v>
      </c>
      <c r="P19" s="470">
        <v>181851</v>
      </c>
      <c r="Q19" s="471">
        <v>1387</v>
      </c>
      <c r="R19" s="470">
        <v>1239</v>
      </c>
      <c r="S19" s="472">
        <f>SUM(O19:R19)</f>
        <v>379013</v>
      </c>
      <c r="T19" s="473">
        <f>S19/$S$10</f>
        <v>0.03083359799964335</v>
      </c>
      <c r="U19" s="474">
        <v>171327</v>
      </c>
      <c r="V19" s="470">
        <v>163423</v>
      </c>
      <c r="W19" s="471">
        <v>1380</v>
      </c>
      <c r="X19" s="470">
        <v>1753</v>
      </c>
      <c r="Y19" s="472">
        <f>SUM(U19:X19)</f>
        <v>337883</v>
      </c>
      <c r="Z19" s="476">
        <f>IF(ISERROR(S19/Y19-1),"         /0",IF(S19/Y19&gt;5,"  *  ",(S19/Y19-1)))</f>
        <v>0.12172852733046646</v>
      </c>
    </row>
    <row r="20" spans="1:26" ht="21" customHeight="1">
      <c r="A20" s="510" t="s">
        <v>484</v>
      </c>
      <c r="B20" s="468" t="s">
        <v>485</v>
      </c>
      <c r="C20" s="469">
        <v>43627</v>
      </c>
      <c r="D20" s="470">
        <v>43805</v>
      </c>
      <c r="E20" s="471">
        <v>2919</v>
      </c>
      <c r="F20" s="470">
        <v>3025</v>
      </c>
      <c r="G20" s="472">
        <f>SUM(C20:F20)</f>
        <v>93376</v>
      </c>
      <c r="H20" s="473">
        <f>G20/$G$10</f>
        <v>0.02241256732099061</v>
      </c>
      <c r="I20" s="474">
        <v>40149</v>
      </c>
      <c r="J20" s="470">
        <v>40264</v>
      </c>
      <c r="K20" s="471">
        <v>5067</v>
      </c>
      <c r="L20" s="470">
        <v>4979</v>
      </c>
      <c r="M20" s="472">
        <f>SUM(I20:L20)</f>
        <v>90459</v>
      </c>
      <c r="N20" s="475">
        <f>IF(ISERROR(G20/M20-1),"         /0",(G20/M20-1))</f>
        <v>0.032246653179893725</v>
      </c>
      <c r="O20" s="469">
        <v>123533</v>
      </c>
      <c r="P20" s="470">
        <v>129900</v>
      </c>
      <c r="Q20" s="471">
        <v>10095</v>
      </c>
      <c r="R20" s="470">
        <v>12323</v>
      </c>
      <c r="S20" s="472">
        <f>SUM(O20:R20)</f>
        <v>275851</v>
      </c>
      <c r="T20" s="473">
        <f>S20/$S$10</f>
        <v>0.022441126931792888</v>
      </c>
      <c r="U20" s="474">
        <v>118960</v>
      </c>
      <c r="V20" s="470">
        <v>125365</v>
      </c>
      <c r="W20" s="471">
        <v>14765</v>
      </c>
      <c r="X20" s="470">
        <v>16335</v>
      </c>
      <c r="Y20" s="472">
        <f>SUM(U20:X20)</f>
        <v>275425</v>
      </c>
      <c r="Z20" s="476">
        <f>IF(ISERROR(S20/Y20-1),"         /0",IF(S20/Y20&gt;5,"  *  ",(S20/Y20-1)))</f>
        <v>0.0015467005536897727</v>
      </c>
    </row>
    <row r="21" spans="1:26" ht="21" customHeight="1">
      <c r="A21" s="510" t="s">
        <v>486</v>
      </c>
      <c r="B21" s="468" t="s">
        <v>487</v>
      </c>
      <c r="C21" s="469">
        <v>37753</v>
      </c>
      <c r="D21" s="470">
        <v>36493</v>
      </c>
      <c r="E21" s="471">
        <v>110</v>
      </c>
      <c r="F21" s="470">
        <v>151</v>
      </c>
      <c r="G21" s="472">
        <f t="shared" si="6"/>
        <v>74507</v>
      </c>
      <c r="H21" s="473">
        <f>G21/$G$10</f>
        <v>0.01788353702648483</v>
      </c>
      <c r="I21" s="474">
        <v>31511</v>
      </c>
      <c r="J21" s="470">
        <v>33581</v>
      </c>
      <c r="K21" s="471">
        <v>117</v>
      </c>
      <c r="L21" s="470">
        <v>138</v>
      </c>
      <c r="M21" s="472">
        <f>SUM(I21:L21)</f>
        <v>65347</v>
      </c>
      <c r="N21" s="475">
        <f>IF(ISERROR(G21/M21-1),"         /0",(G21/M21-1))</f>
        <v>0.1401747593615621</v>
      </c>
      <c r="O21" s="469">
        <v>120340</v>
      </c>
      <c r="P21" s="470">
        <v>110076</v>
      </c>
      <c r="Q21" s="471">
        <v>326</v>
      </c>
      <c r="R21" s="470">
        <v>353</v>
      </c>
      <c r="S21" s="472">
        <f>SUM(O21:R21)</f>
        <v>231095</v>
      </c>
      <c r="T21" s="473">
        <f>S21/$S$10</f>
        <v>0.01880012118245965</v>
      </c>
      <c r="U21" s="474">
        <v>103282</v>
      </c>
      <c r="V21" s="470">
        <v>100051</v>
      </c>
      <c r="W21" s="471">
        <v>278</v>
      </c>
      <c r="X21" s="470">
        <v>305</v>
      </c>
      <c r="Y21" s="472">
        <f>SUM(U21:X21)</f>
        <v>203916</v>
      </c>
      <c r="Z21" s="476">
        <f>IF(ISERROR(S21/Y21-1),"         /0",IF(S21/Y21&gt;5,"  *  ",(S21/Y21-1)))</f>
        <v>0.13328527432864523</v>
      </c>
    </row>
    <row r="22" spans="1:26" ht="21" customHeight="1">
      <c r="A22" s="510" t="s">
        <v>488</v>
      </c>
      <c r="B22" s="468" t="s">
        <v>489</v>
      </c>
      <c r="C22" s="469">
        <v>35817</v>
      </c>
      <c r="D22" s="470">
        <v>32604</v>
      </c>
      <c r="E22" s="471">
        <v>163</v>
      </c>
      <c r="F22" s="470">
        <v>222</v>
      </c>
      <c r="G22" s="472">
        <f t="shared" si="6"/>
        <v>68806</v>
      </c>
      <c r="H22" s="473">
        <f t="shared" si="0"/>
        <v>0.016515154933688315</v>
      </c>
      <c r="I22" s="474">
        <v>33790</v>
      </c>
      <c r="J22" s="470">
        <v>30609</v>
      </c>
      <c r="K22" s="471">
        <v>326</v>
      </c>
      <c r="L22" s="470">
        <v>262</v>
      </c>
      <c r="M22" s="472">
        <f t="shared" si="1"/>
        <v>64987</v>
      </c>
      <c r="N22" s="475">
        <f t="shared" si="2"/>
        <v>0.05876559927370084</v>
      </c>
      <c r="O22" s="469">
        <v>111455</v>
      </c>
      <c r="P22" s="470">
        <v>102400</v>
      </c>
      <c r="Q22" s="471">
        <v>508</v>
      </c>
      <c r="R22" s="470">
        <v>706</v>
      </c>
      <c r="S22" s="472">
        <f t="shared" si="3"/>
        <v>215069</v>
      </c>
      <c r="T22" s="473">
        <f t="shared" si="4"/>
        <v>0.017496368431123194</v>
      </c>
      <c r="U22" s="474">
        <v>102004</v>
      </c>
      <c r="V22" s="470">
        <v>95100</v>
      </c>
      <c r="W22" s="471">
        <v>657</v>
      </c>
      <c r="X22" s="470">
        <v>867</v>
      </c>
      <c r="Y22" s="472">
        <f t="shared" si="5"/>
        <v>198628</v>
      </c>
      <c r="Z22" s="476">
        <f t="shared" si="7"/>
        <v>0.0827728215558734</v>
      </c>
    </row>
    <row r="23" spans="1:26" ht="21" customHeight="1">
      <c r="A23" s="510" t="s">
        <v>490</v>
      </c>
      <c r="B23" s="468" t="s">
        <v>491</v>
      </c>
      <c r="C23" s="469">
        <v>16187</v>
      </c>
      <c r="D23" s="470">
        <v>16057</v>
      </c>
      <c r="E23" s="471">
        <v>440</v>
      </c>
      <c r="F23" s="470">
        <v>224</v>
      </c>
      <c r="G23" s="472">
        <f t="shared" si="6"/>
        <v>32908</v>
      </c>
      <c r="H23" s="473">
        <f aca="true" t="shared" si="8" ref="H23:H33">G23/$G$10</f>
        <v>0.007898740205182907</v>
      </c>
      <c r="I23" s="474">
        <v>16166</v>
      </c>
      <c r="J23" s="470">
        <v>16200</v>
      </c>
      <c r="K23" s="471">
        <v>143</v>
      </c>
      <c r="L23" s="470">
        <v>50</v>
      </c>
      <c r="M23" s="472">
        <f aca="true" t="shared" si="9" ref="M23:M33">SUM(I23:L23)</f>
        <v>32559</v>
      </c>
      <c r="N23" s="475">
        <f aca="true" t="shared" si="10" ref="N23:N33">IF(ISERROR(G23/M23-1),"         /0",(G23/M23-1))</f>
        <v>0.010719002426364366</v>
      </c>
      <c r="O23" s="469">
        <v>50492</v>
      </c>
      <c r="P23" s="470">
        <v>46228</v>
      </c>
      <c r="Q23" s="471">
        <v>529</v>
      </c>
      <c r="R23" s="470">
        <v>464</v>
      </c>
      <c r="S23" s="472">
        <f aca="true" t="shared" si="11" ref="S23:S33">SUM(O23:R23)</f>
        <v>97713</v>
      </c>
      <c r="T23" s="473">
        <f aca="true" t="shared" si="12" ref="T23:T33">S23/$S$10</f>
        <v>0.007949182116020165</v>
      </c>
      <c r="U23" s="474">
        <v>48501</v>
      </c>
      <c r="V23" s="470">
        <v>46375</v>
      </c>
      <c r="W23" s="471">
        <v>249</v>
      </c>
      <c r="X23" s="470">
        <v>158</v>
      </c>
      <c r="Y23" s="472">
        <f aca="true" t="shared" si="13" ref="Y23:Y33">SUM(U23:X23)</f>
        <v>95283</v>
      </c>
      <c r="Z23" s="476">
        <f aca="true" t="shared" si="14" ref="Z23:Z33">IF(ISERROR(S23/Y23-1),"         /0",IF(S23/Y23&gt;5,"  *  ",(S23/Y23-1)))</f>
        <v>0.02550297534712387</v>
      </c>
    </row>
    <row r="24" spans="1:26" ht="21" customHeight="1">
      <c r="A24" s="510" t="s">
        <v>492</v>
      </c>
      <c r="B24" s="468" t="s">
        <v>493</v>
      </c>
      <c r="C24" s="469">
        <v>13670</v>
      </c>
      <c r="D24" s="470">
        <v>13433</v>
      </c>
      <c r="E24" s="471">
        <v>1163</v>
      </c>
      <c r="F24" s="470">
        <v>1246</v>
      </c>
      <c r="G24" s="472">
        <f t="shared" si="6"/>
        <v>29512</v>
      </c>
      <c r="H24" s="473">
        <f t="shared" si="8"/>
        <v>0.0070836155626400246</v>
      </c>
      <c r="I24" s="474">
        <v>13444</v>
      </c>
      <c r="J24" s="470">
        <v>12713</v>
      </c>
      <c r="K24" s="471">
        <v>1863</v>
      </c>
      <c r="L24" s="470">
        <v>1635</v>
      </c>
      <c r="M24" s="472">
        <f t="shared" si="9"/>
        <v>29655</v>
      </c>
      <c r="N24" s="475">
        <f t="shared" si="10"/>
        <v>-0.004822121058843387</v>
      </c>
      <c r="O24" s="469">
        <v>41790</v>
      </c>
      <c r="P24" s="470">
        <v>36011</v>
      </c>
      <c r="Q24" s="471">
        <v>3943</v>
      </c>
      <c r="R24" s="470">
        <v>4760</v>
      </c>
      <c r="S24" s="472">
        <f t="shared" si="11"/>
        <v>86504</v>
      </c>
      <c r="T24" s="473">
        <f t="shared" si="12"/>
        <v>0.00703730363169904</v>
      </c>
      <c r="U24" s="474">
        <v>42890</v>
      </c>
      <c r="V24" s="470">
        <v>36998</v>
      </c>
      <c r="W24" s="471">
        <v>4799</v>
      </c>
      <c r="X24" s="470">
        <v>5009</v>
      </c>
      <c r="Y24" s="472">
        <f t="shared" si="13"/>
        <v>89696</v>
      </c>
      <c r="Z24" s="476">
        <f t="shared" si="14"/>
        <v>-0.0355868712094185</v>
      </c>
    </row>
    <row r="25" spans="1:26" ht="21" customHeight="1">
      <c r="A25" s="510" t="s">
        <v>494</v>
      </c>
      <c r="B25" s="468" t="s">
        <v>495</v>
      </c>
      <c r="C25" s="469">
        <v>14412</v>
      </c>
      <c r="D25" s="470">
        <v>13604</v>
      </c>
      <c r="E25" s="471">
        <v>7</v>
      </c>
      <c r="F25" s="470">
        <v>320</v>
      </c>
      <c r="G25" s="472">
        <f t="shared" si="6"/>
        <v>28343</v>
      </c>
      <c r="H25" s="473">
        <f>G25/$G$10</f>
        <v>0.006803026426264103</v>
      </c>
      <c r="I25" s="474">
        <v>13291</v>
      </c>
      <c r="J25" s="470">
        <v>13371</v>
      </c>
      <c r="K25" s="471">
        <v>121</v>
      </c>
      <c r="L25" s="470">
        <v>120</v>
      </c>
      <c r="M25" s="472">
        <f>SUM(I25:L25)</f>
        <v>26903</v>
      </c>
      <c r="N25" s="475">
        <f>IF(ISERROR(G25/M25-1),"         /0",(G25/M25-1))</f>
        <v>0.05352562911199499</v>
      </c>
      <c r="O25" s="469">
        <v>43873</v>
      </c>
      <c r="P25" s="470">
        <v>41911</v>
      </c>
      <c r="Q25" s="471">
        <v>65</v>
      </c>
      <c r="R25" s="470">
        <v>519</v>
      </c>
      <c r="S25" s="472">
        <f>SUM(O25:R25)</f>
        <v>86368</v>
      </c>
      <c r="T25" s="473">
        <f>S25/$S$10</f>
        <v>0.007026239712181896</v>
      </c>
      <c r="U25" s="474">
        <v>35162</v>
      </c>
      <c r="V25" s="470">
        <v>34329</v>
      </c>
      <c r="W25" s="471">
        <v>579</v>
      </c>
      <c r="X25" s="470">
        <v>753</v>
      </c>
      <c r="Y25" s="472">
        <f>SUM(U25:X25)</f>
        <v>70823</v>
      </c>
      <c r="Z25" s="476">
        <f>IF(ISERROR(S25/Y25-1),"         /0",IF(S25/Y25&gt;5,"  *  ",(S25/Y25-1)))</f>
        <v>0.21949084337009173</v>
      </c>
    </row>
    <row r="26" spans="1:26" ht="21" customHeight="1">
      <c r="A26" s="510" t="s">
        <v>496</v>
      </c>
      <c r="B26" s="468" t="s">
        <v>497</v>
      </c>
      <c r="C26" s="469">
        <v>13140</v>
      </c>
      <c r="D26" s="470">
        <v>12582</v>
      </c>
      <c r="E26" s="471">
        <v>420</v>
      </c>
      <c r="F26" s="470">
        <v>423</v>
      </c>
      <c r="G26" s="472">
        <f t="shared" si="6"/>
        <v>26565</v>
      </c>
      <c r="H26" s="473">
        <f>G26/$G$10</f>
        <v>0.0063762621110576125</v>
      </c>
      <c r="I26" s="474">
        <v>12694</v>
      </c>
      <c r="J26" s="470">
        <v>12936</v>
      </c>
      <c r="K26" s="471">
        <v>128</v>
      </c>
      <c r="L26" s="470">
        <v>151</v>
      </c>
      <c r="M26" s="472">
        <f>SUM(I26:L26)</f>
        <v>25909</v>
      </c>
      <c r="N26" s="475">
        <f>IF(ISERROR(G26/M26-1),"         /0",(G26/M26-1))</f>
        <v>0.0253193870855688</v>
      </c>
      <c r="O26" s="469">
        <v>38262</v>
      </c>
      <c r="P26" s="470">
        <v>34947</v>
      </c>
      <c r="Q26" s="471">
        <v>651</v>
      </c>
      <c r="R26" s="470">
        <v>847</v>
      </c>
      <c r="S26" s="472">
        <f>SUM(O26:R26)</f>
        <v>74707</v>
      </c>
      <c r="T26" s="473">
        <f>S26/$S$10</f>
        <v>0.006077589965936144</v>
      </c>
      <c r="U26" s="474">
        <v>37998</v>
      </c>
      <c r="V26" s="470">
        <v>36449</v>
      </c>
      <c r="W26" s="471">
        <v>159</v>
      </c>
      <c r="X26" s="470">
        <v>271</v>
      </c>
      <c r="Y26" s="472">
        <f>SUM(U26:X26)</f>
        <v>74877</v>
      </c>
      <c r="Z26" s="476">
        <f>IF(ISERROR(S26/Y26-1),"         /0",IF(S26/Y26&gt;5,"  *  ",(S26/Y26-1)))</f>
        <v>-0.0022703901064412557</v>
      </c>
    </row>
    <row r="27" spans="1:26" ht="21" customHeight="1">
      <c r="A27" s="510" t="s">
        <v>498</v>
      </c>
      <c r="B27" s="468" t="s">
        <v>499</v>
      </c>
      <c r="C27" s="469">
        <v>12640</v>
      </c>
      <c r="D27" s="470">
        <v>12573</v>
      </c>
      <c r="E27" s="471">
        <v>206</v>
      </c>
      <c r="F27" s="470">
        <v>258</v>
      </c>
      <c r="G27" s="472">
        <f t="shared" si="6"/>
        <v>25677</v>
      </c>
      <c r="H27" s="473">
        <f>G27/$G$10</f>
        <v>0.006163119978378555</v>
      </c>
      <c r="I27" s="474">
        <v>13485</v>
      </c>
      <c r="J27" s="470">
        <v>13227</v>
      </c>
      <c r="K27" s="471">
        <v>260</v>
      </c>
      <c r="L27" s="470">
        <v>245</v>
      </c>
      <c r="M27" s="472">
        <f>SUM(I27:L27)</f>
        <v>27217</v>
      </c>
      <c r="N27" s="475">
        <f>IF(ISERROR(G27/M27-1),"         /0",(G27/M27-1))</f>
        <v>-0.056582283131866085</v>
      </c>
      <c r="O27" s="469">
        <v>35238</v>
      </c>
      <c r="P27" s="470">
        <v>34600</v>
      </c>
      <c r="Q27" s="471">
        <v>1116</v>
      </c>
      <c r="R27" s="470">
        <v>754</v>
      </c>
      <c r="S27" s="472">
        <f>SUM(O27:R27)</f>
        <v>71708</v>
      </c>
      <c r="T27" s="473">
        <f>S27/$S$10</f>
        <v>0.0058336142701132295</v>
      </c>
      <c r="U27" s="474">
        <v>40549</v>
      </c>
      <c r="V27" s="470">
        <v>38772</v>
      </c>
      <c r="W27" s="471">
        <v>701</v>
      </c>
      <c r="X27" s="470">
        <v>643</v>
      </c>
      <c r="Y27" s="472">
        <f>SUM(U27:X27)</f>
        <v>80665</v>
      </c>
      <c r="Z27" s="476">
        <f>IF(ISERROR(S27/Y27-1),"         /0",IF(S27/Y27&gt;5,"  *  ",(S27/Y27-1)))</f>
        <v>-0.11103948428686539</v>
      </c>
    </row>
    <row r="28" spans="1:26" ht="21" customHeight="1">
      <c r="A28" s="510" t="s">
        <v>500</v>
      </c>
      <c r="B28" s="468" t="s">
        <v>501</v>
      </c>
      <c r="C28" s="469">
        <v>12041</v>
      </c>
      <c r="D28" s="470">
        <v>11922</v>
      </c>
      <c r="E28" s="471">
        <v>439</v>
      </c>
      <c r="F28" s="470">
        <v>393</v>
      </c>
      <c r="G28" s="472">
        <f t="shared" si="6"/>
        <v>24795</v>
      </c>
      <c r="H28" s="473">
        <f t="shared" si="8"/>
        <v>0.005951417995244626</v>
      </c>
      <c r="I28" s="474">
        <v>11211</v>
      </c>
      <c r="J28" s="470">
        <v>11035</v>
      </c>
      <c r="K28" s="471">
        <v>326</v>
      </c>
      <c r="L28" s="470">
        <v>309</v>
      </c>
      <c r="M28" s="472">
        <f t="shared" si="9"/>
        <v>22881</v>
      </c>
      <c r="N28" s="475">
        <f t="shared" si="10"/>
        <v>0.08365019011406849</v>
      </c>
      <c r="O28" s="469">
        <v>32116</v>
      </c>
      <c r="P28" s="470">
        <v>31628</v>
      </c>
      <c r="Q28" s="471">
        <v>1116</v>
      </c>
      <c r="R28" s="470">
        <v>994</v>
      </c>
      <c r="S28" s="472">
        <f t="shared" si="11"/>
        <v>65854</v>
      </c>
      <c r="T28" s="473">
        <f t="shared" si="12"/>
        <v>0.005357377616779671</v>
      </c>
      <c r="U28" s="474">
        <v>30892</v>
      </c>
      <c r="V28" s="470">
        <v>30208</v>
      </c>
      <c r="W28" s="471">
        <v>948</v>
      </c>
      <c r="X28" s="470">
        <v>909</v>
      </c>
      <c r="Y28" s="472">
        <f t="shared" si="13"/>
        <v>62957</v>
      </c>
      <c r="Z28" s="476">
        <f t="shared" si="14"/>
        <v>0.04601553441237671</v>
      </c>
    </row>
    <row r="29" spans="1:26" ht="21" customHeight="1">
      <c r="A29" s="510" t="s">
        <v>502</v>
      </c>
      <c r="B29" s="468" t="s">
        <v>503</v>
      </c>
      <c r="C29" s="469">
        <v>9354</v>
      </c>
      <c r="D29" s="470">
        <v>10015</v>
      </c>
      <c r="E29" s="471">
        <v>1139</v>
      </c>
      <c r="F29" s="470">
        <v>1120</v>
      </c>
      <c r="G29" s="472">
        <f t="shared" si="6"/>
        <v>21628</v>
      </c>
      <c r="H29" s="473">
        <f t="shared" si="8"/>
        <v>0.005191259060340825</v>
      </c>
      <c r="I29" s="474">
        <v>9495</v>
      </c>
      <c r="J29" s="470">
        <v>9912</v>
      </c>
      <c r="K29" s="471">
        <v>160</v>
      </c>
      <c r="L29" s="470">
        <v>131</v>
      </c>
      <c r="M29" s="472">
        <f t="shared" si="9"/>
        <v>19698</v>
      </c>
      <c r="N29" s="475">
        <f t="shared" si="10"/>
        <v>0.09797949030358422</v>
      </c>
      <c r="O29" s="469">
        <v>29765</v>
      </c>
      <c r="P29" s="470">
        <v>30770</v>
      </c>
      <c r="Q29" s="471">
        <v>1424</v>
      </c>
      <c r="R29" s="470">
        <v>1653</v>
      </c>
      <c r="S29" s="472">
        <f t="shared" si="11"/>
        <v>63612</v>
      </c>
      <c r="T29" s="473">
        <f t="shared" si="12"/>
        <v>0.005174985649445568</v>
      </c>
      <c r="U29" s="474">
        <v>27634</v>
      </c>
      <c r="V29" s="470">
        <v>28690</v>
      </c>
      <c r="W29" s="471">
        <v>1411</v>
      </c>
      <c r="X29" s="470">
        <v>1186</v>
      </c>
      <c r="Y29" s="472">
        <f t="shared" si="13"/>
        <v>58921</v>
      </c>
      <c r="Z29" s="476">
        <f t="shared" si="14"/>
        <v>0.0796150778160587</v>
      </c>
    </row>
    <row r="30" spans="1:26" ht="21" customHeight="1">
      <c r="A30" s="510" t="s">
        <v>504</v>
      </c>
      <c r="B30" s="468" t="s">
        <v>505</v>
      </c>
      <c r="C30" s="469">
        <v>9293</v>
      </c>
      <c r="D30" s="470">
        <v>9146</v>
      </c>
      <c r="E30" s="471">
        <v>38</v>
      </c>
      <c r="F30" s="470">
        <v>54</v>
      </c>
      <c r="G30" s="472">
        <f t="shared" si="6"/>
        <v>18531</v>
      </c>
      <c r="H30" s="473">
        <f t="shared" si="8"/>
        <v>0.004447901870130194</v>
      </c>
      <c r="I30" s="474">
        <v>7760</v>
      </c>
      <c r="J30" s="470">
        <v>7733</v>
      </c>
      <c r="K30" s="471">
        <v>621</v>
      </c>
      <c r="L30" s="470">
        <v>638</v>
      </c>
      <c r="M30" s="472">
        <f t="shared" si="9"/>
        <v>16752</v>
      </c>
      <c r="N30" s="475">
        <f t="shared" si="10"/>
        <v>0.1061962750716332</v>
      </c>
      <c r="O30" s="469">
        <v>25172</v>
      </c>
      <c r="P30" s="470">
        <v>24022</v>
      </c>
      <c r="Q30" s="471">
        <v>77</v>
      </c>
      <c r="R30" s="470">
        <v>94</v>
      </c>
      <c r="S30" s="472">
        <f t="shared" si="11"/>
        <v>49365</v>
      </c>
      <c r="T30" s="473">
        <f t="shared" si="12"/>
        <v>0.004015958727675288</v>
      </c>
      <c r="U30" s="474">
        <v>22786</v>
      </c>
      <c r="V30" s="470">
        <v>22250</v>
      </c>
      <c r="W30" s="471">
        <v>1751</v>
      </c>
      <c r="X30" s="470">
        <v>1755</v>
      </c>
      <c r="Y30" s="472">
        <f t="shared" si="13"/>
        <v>48542</v>
      </c>
      <c r="Z30" s="476">
        <f t="shared" si="14"/>
        <v>0.016954390012772436</v>
      </c>
    </row>
    <row r="31" spans="1:26" ht="21" customHeight="1">
      <c r="A31" s="510" t="s">
        <v>506</v>
      </c>
      <c r="B31" s="468" t="s">
        <v>507</v>
      </c>
      <c r="C31" s="469">
        <v>9107</v>
      </c>
      <c r="D31" s="470">
        <v>8926</v>
      </c>
      <c r="E31" s="471">
        <v>152</v>
      </c>
      <c r="F31" s="470">
        <v>136</v>
      </c>
      <c r="G31" s="472">
        <f t="shared" si="6"/>
        <v>18321</v>
      </c>
      <c r="H31" s="473">
        <f t="shared" si="8"/>
        <v>0.004397496636050688</v>
      </c>
      <c r="I31" s="474">
        <v>8394</v>
      </c>
      <c r="J31" s="470">
        <v>8616</v>
      </c>
      <c r="K31" s="471">
        <v>81</v>
      </c>
      <c r="L31" s="470">
        <v>50</v>
      </c>
      <c r="M31" s="472">
        <f t="shared" si="9"/>
        <v>17141</v>
      </c>
      <c r="N31" s="475">
        <f t="shared" si="10"/>
        <v>0.06884079108570096</v>
      </c>
      <c r="O31" s="469">
        <v>26798</v>
      </c>
      <c r="P31" s="470">
        <v>25278</v>
      </c>
      <c r="Q31" s="471">
        <v>176</v>
      </c>
      <c r="R31" s="470">
        <v>161</v>
      </c>
      <c r="S31" s="472">
        <f t="shared" si="11"/>
        <v>52413</v>
      </c>
      <c r="T31" s="473">
        <f t="shared" si="12"/>
        <v>0.004263920688618351</v>
      </c>
      <c r="U31" s="474">
        <v>25374</v>
      </c>
      <c r="V31" s="470">
        <v>25096</v>
      </c>
      <c r="W31" s="471">
        <v>103</v>
      </c>
      <c r="X31" s="470">
        <v>77</v>
      </c>
      <c r="Y31" s="472">
        <f t="shared" si="13"/>
        <v>50650</v>
      </c>
      <c r="Z31" s="476">
        <f t="shared" si="14"/>
        <v>0.034807502467917084</v>
      </c>
    </row>
    <row r="32" spans="1:26" ht="21" customHeight="1">
      <c r="A32" s="510" t="s">
        <v>508</v>
      </c>
      <c r="B32" s="468" t="s">
        <v>509</v>
      </c>
      <c r="C32" s="469">
        <v>9115</v>
      </c>
      <c r="D32" s="470">
        <v>8566</v>
      </c>
      <c r="E32" s="471">
        <v>12</v>
      </c>
      <c r="F32" s="470">
        <v>11</v>
      </c>
      <c r="G32" s="472">
        <f t="shared" si="6"/>
        <v>17704</v>
      </c>
      <c r="H32" s="473">
        <f t="shared" si="8"/>
        <v>0.004249401257826612</v>
      </c>
      <c r="I32" s="474">
        <v>6687</v>
      </c>
      <c r="J32" s="470">
        <v>6534</v>
      </c>
      <c r="K32" s="471">
        <v>0</v>
      </c>
      <c r="L32" s="470">
        <v>9</v>
      </c>
      <c r="M32" s="472">
        <f t="shared" si="9"/>
        <v>13230</v>
      </c>
      <c r="N32" s="475">
        <f t="shared" si="10"/>
        <v>0.33817082388510955</v>
      </c>
      <c r="O32" s="469">
        <v>28997</v>
      </c>
      <c r="P32" s="470">
        <v>26987</v>
      </c>
      <c r="Q32" s="471">
        <v>137</v>
      </c>
      <c r="R32" s="470">
        <v>24</v>
      </c>
      <c r="S32" s="472">
        <f t="shared" si="11"/>
        <v>56145</v>
      </c>
      <c r="T32" s="473">
        <f t="shared" si="12"/>
        <v>0.004567527656544699</v>
      </c>
      <c r="U32" s="474">
        <v>20539</v>
      </c>
      <c r="V32" s="470">
        <v>19270</v>
      </c>
      <c r="W32" s="471">
        <v>188</v>
      </c>
      <c r="X32" s="470">
        <v>33</v>
      </c>
      <c r="Y32" s="472">
        <f t="shared" si="13"/>
        <v>40030</v>
      </c>
      <c r="Z32" s="476">
        <f t="shared" si="14"/>
        <v>0.402573070197352</v>
      </c>
    </row>
    <row r="33" spans="1:26" ht="21" customHeight="1">
      <c r="A33" s="510" t="s">
        <v>510</v>
      </c>
      <c r="B33" s="468" t="s">
        <v>511</v>
      </c>
      <c r="C33" s="469">
        <v>5614</v>
      </c>
      <c r="D33" s="470">
        <v>5774</v>
      </c>
      <c r="E33" s="471">
        <v>2172</v>
      </c>
      <c r="F33" s="470">
        <v>1405</v>
      </c>
      <c r="G33" s="472">
        <f t="shared" si="6"/>
        <v>14965</v>
      </c>
      <c r="H33" s="473">
        <f t="shared" si="8"/>
        <v>0.003591972990475331</v>
      </c>
      <c r="I33" s="474">
        <v>4243</v>
      </c>
      <c r="J33" s="470">
        <v>4190</v>
      </c>
      <c r="K33" s="471">
        <v>156</v>
      </c>
      <c r="L33" s="470">
        <v>181</v>
      </c>
      <c r="M33" s="472">
        <f t="shared" si="9"/>
        <v>8770</v>
      </c>
      <c r="N33" s="475">
        <f t="shared" si="10"/>
        <v>0.7063854047890537</v>
      </c>
      <c r="O33" s="469">
        <v>14138</v>
      </c>
      <c r="P33" s="470">
        <v>13212</v>
      </c>
      <c r="Q33" s="471">
        <v>2812</v>
      </c>
      <c r="R33" s="470">
        <v>2064</v>
      </c>
      <c r="S33" s="472">
        <f t="shared" si="11"/>
        <v>32226</v>
      </c>
      <c r="T33" s="473">
        <f t="shared" si="12"/>
        <v>0.0026216608114669063</v>
      </c>
      <c r="U33" s="474">
        <v>14153</v>
      </c>
      <c r="V33" s="470">
        <v>12980</v>
      </c>
      <c r="W33" s="471">
        <v>598</v>
      </c>
      <c r="X33" s="470">
        <v>676</v>
      </c>
      <c r="Y33" s="472">
        <f t="shared" si="13"/>
        <v>28407</v>
      </c>
      <c r="Z33" s="476">
        <f t="shared" si="14"/>
        <v>0.13443869468792902</v>
      </c>
    </row>
    <row r="34" spans="1:26" ht="21" customHeight="1">
      <c r="A34" s="510" t="s">
        <v>512</v>
      </c>
      <c r="B34" s="468" t="s">
        <v>513</v>
      </c>
      <c r="C34" s="469">
        <v>4407</v>
      </c>
      <c r="D34" s="470">
        <v>4276</v>
      </c>
      <c r="E34" s="471">
        <v>2951</v>
      </c>
      <c r="F34" s="470">
        <v>3024</v>
      </c>
      <c r="G34" s="472">
        <f t="shared" si="6"/>
        <v>14658</v>
      </c>
      <c r="H34" s="473">
        <f>G34/$G$10</f>
        <v>0.0035182853387495756</v>
      </c>
      <c r="I34" s="474">
        <v>4008</v>
      </c>
      <c r="J34" s="470">
        <v>3949</v>
      </c>
      <c r="K34" s="471">
        <v>2875</v>
      </c>
      <c r="L34" s="470">
        <v>3142</v>
      </c>
      <c r="M34" s="472">
        <f>SUM(I34:L34)</f>
        <v>13974</v>
      </c>
      <c r="N34" s="475">
        <f>IF(ISERROR(G34/M34-1),"         /0",(G34/M34-1))</f>
        <v>0.048948046371833476</v>
      </c>
      <c r="O34" s="469">
        <v>13071</v>
      </c>
      <c r="P34" s="470">
        <v>12335</v>
      </c>
      <c r="Q34" s="471">
        <v>9526</v>
      </c>
      <c r="R34" s="470">
        <v>9369</v>
      </c>
      <c r="S34" s="472">
        <f>SUM(O34:R34)</f>
        <v>44301</v>
      </c>
      <c r="T34" s="473">
        <f>S34/$S$10</f>
        <v>0.0036039904303604366</v>
      </c>
      <c r="U34" s="474">
        <v>12764</v>
      </c>
      <c r="V34" s="470">
        <v>11761</v>
      </c>
      <c r="W34" s="471">
        <v>9390</v>
      </c>
      <c r="X34" s="470">
        <v>9318</v>
      </c>
      <c r="Y34" s="472">
        <f>SUM(U34:X34)</f>
        <v>43233</v>
      </c>
      <c r="Z34" s="476">
        <f>IF(ISERROR(S34/Y34-1),"         /0",IF(S34/Y34&gt;5,"  *  ",(S34/Y34-1)))</f>
        <v>0.024703351606411683</v>
      </c>
    </row>
    <row r="35" spans="1:26" ht="21" customHeight="1">
      <c r="A35" s="510" t="s">
        <v>514</v>
      </c>
      <c r="B35" s="468" t="s">
        <v>515</v>
      </c>
      <c r="C35" s="469">
        <v>5862</v>
      </c>
      <c r="D35" s="470">
        <v>5557</v>
      </c>
      <c r="E35" s="471">
        <v>46</v>
      </c>
      <c r="F35" s="470">
        <v>186</v>
      </c>
      <c r="G35" s="472">
        <f t="shared" si="6"/>
        <v>11651</v>
      </c>
      <c r="H35" s="473">
        <f>G35/$G$10</f>
        <v>0.0027965303917158756</v>
      </c>
      <c r="I35" s="474">
        <v>5136</v>
      </c>
      <c r="J35" s="470">
        <v>4610</v>
      </c>
      <c r="K35" s="471">
        <v>18</v>
      </c>
      <c r="L35" s="470">
        <v>47</v>
      </c>
      <c r="M35" s="472">
        <f>SUM(I35:L35)</f>
        <v>9811</v>
      </c>
      <c r="N35" s="475">
        <f>IF(ISERROR(G35/M35-1),"         /0",(G35/M35-1))</f>
        <v>0.1875445928039956</v>
      </c>
      <c r="O35" s="469">
        <v>15716</v>
      </c>
      <c r="P35" s="470">
        <v>14542</v>
      </c>
      <c r="Q35" s="471">
        <v>206</v>
      </c>
      <c r="R35" s="470">
        <v>230</v>
      </c>
      <c r="S35" s="472">
        <f>SUM(O35:R35)</f>
        <v>30694</v>
      </c>
      <c r="T35" s="473">
        <f>S35/$S$10</f>
        <v>0.002497029012200249</v>
      </c>
      <c r="U35" s="474">
        <v>15238</v>
      </c>
      <c r="V35" s="470">
        <v>13896</v>
      </c>
      <c r="W35" s="471">
        <v>96</v>
      </c>
      <c r="X35" s="470">
        <v>247</v>
      </c>
      <c r="Y35" s="472">
        <f>SUM(U35:X35)</f>
        <v>29477</v>
      </c>
      <c r="Z35" s="476">
        <f>IF(ISERROR(S35/Y35-1),"         /0",IF(S35/Y35&gt;5,"  *  ",(S35/Y35-1)))</f>
        <v>0.041286426705567036</v>
      </c>
    </row>
    <row r="36" spans="1:26" ht="21" customHeight="1">
      <c r="A36" s="510" t="s">
        <v>516</v>
      </c>
      <c r="B36" s="468" t="s">
        <v>517</v>
      </c>
      <c r="C36" s="469">
        <v>5477</v>
      </c>
      <c r="D36" s="470">
        <v>5564</v>
      </c>
      <c r="E36" s="471">
        <v>157</v>
      </c>
      <c r="F36" s="470">
        <v>153</v>
      </c>
      <c r="G36" s="472">
        <f t="shared" si="6"/>
        <v>11351</v>
      </c>
      <c r="H36" s="473">
        <f>G36/$G$10</f>
        <v>0.0027245229144594375</v>
      </c>
      <c r="I36" s="474">
        <v>4146</v>
      </c>
      <c r="J36" s="470">
        <v>4176</v>
      </c>
      <c r="K36" s="471">
        <v>197</v>
      </c>
      <c r="L36" s="470">
        <v>197</v>
      </c>
      <c r="M36" s="472">
        <f>SUM(I36:L36)</f>
        <v>8716</v>
      </c>
      <c r="N36" s="475">
        <f>IF(ISERROR(G36/M36-1),"         /0",(G36/M36-1))</f>
        <v>0.30231757687012384</v>
      </c>
      <c r="O36" s="469">
        <v>14763</v>
      </c>
      <c r="P36" s="470">
        <v>14734</v>
      </c>
      <c r="Q36" s="471">
        <v>494</v>
      </c>
      <c r="R36" s="470">
        <v>494</v>
      </c>
      <c r="S36" s="472">
        <f>SUM(O36:R36)</f>
        <v>30485</v>
      </c>
      <c r="T36" s="473">
        <f>S36/$S$10</f>
        <v>0.0024800263711775784</v>
      </c>
      <c r="U36" s="474">
        <v>12428</v>
      </c>
      <c r="V36" s="470">
        <v>12506</v>
      </c>
      <c r="W36" s="471">
        <v>645</v>
      </c>
      <c r="X36" s="470">
        <v>613</v>
      </c>
      <c r="Y36" s="472">
        <f>SUM(U36:X36)</f>
        <v>26192</v>
      </c>
      <c r="Z36" s="476">
        <f>IF(ISERROR(S36/Y36-1),"         /0",IF(S36/Y36&gt;5,"  *  ",(S36/Y36-1)))</f>
        <v>0.16390500916310313</v>
      </c>
    </row>
    <row r="37" spans="1:26" ht="21" customHeight="1">
      <c r="A37" s="510" t="s">
        <v>518</v>
      </c>
      <c r="B37" s="468" t="s">
        <v>519</v>
      </c>
      <c r="C37" s="469">
        <v>5488</v>
      </c>
      <c r="D37" s="470">
        <v>5473</v>
      </c>
      <c r="E37" s="471">
        <v>35</v>
      </c>
      <c r="F37" s="470">
        <v>38</v>
      </c>
      <c r="G37" s="472">
        <f t="shared" si="6"/>
        <v>11034</v>
      </c>
      <c r="H37" s="473">
        <f>G37/$G$10</f>
        <v>0.002648435013491801</v>
      </c>
      <c r="I37" s="474">
        <v>3978</v>
      </c>
      <c r="J37" s="470">
        <v>3965</v>
      </c>
      <c r="K37" s="471">
        <v>66</v>
      </c>
      <c r="L37" s="470">
        <v>23</v>
      </c>
      <c r="M37" s="472">
        <f>SUM(I37:L37)</f>
        <v>8032</v>
      </c>
      <c r="N37" s="475">
        <f>IF(ISERROR(G37/M37-1),"         /0",(G37/M37-1))</f>
        <v>0.37375498007968133</v>
      </c>
      <c r="O37" s="469">
        <v>14865</v>
      </c>
      <c r="P37" s="470">
        <v>14451</v>
      </c>
      <c r="Q37" s="471">
        <v>150</v>
      </c>
      <c r="R37" s="470">
        <v>103</v>
      </c>
      <c r="S37" s="472">
        <f>SUM(O37:R37)</f>
        <v>29569</v>
      </c>
      <c r="T37" s="473">
        <f>S37/$S$10</f>
        <v>0.0024055076191356346</v>
      </c>
      <c r="U37" s="474">
        <v>11870</v>
      </c>
      <c r="V37" s="470">
        <v>11411</v>
      </c>
      <c r="W37" s="471">
        <v>104</v>
      </c>
      <c r="X37" s="470">
        <v>50</v>
      </c>
      <c r="Y37" s="472">
        <f>SUM(U37:X37)</f>
        <v>23435</v>
      </c>
      <c r="Z37" s="476">
        <f>IF(ISERROR(S37/Y37-1),"         /0",IF(S37/Y37&gt;5,"  *  ",(S37/Y37-1)))</f>
        <v>0.26174525282696814</v>
      </c>
    </row>
    <row r="38" spans="1:26" ht="21" customHeight="1">
      <c r="A38" s="510" t="s">
        <v>520</v>
      </c>
      <c r="B38" s="468" t="s">
        <v>521</v>
      </c>
      <c r="C38" s="469">
        <v>5165</v>
      </c>
      <c r="D38" s="470">
        <v>5282</v>
      </c>
      <c r="E38" s="471">
        <v>101</v>
      </c>
      <c r="F38" s="470">
        <v>69</v>
      </c>
      <c r="G38" s="472">
        <f t="shared" si="6"/>
        <v>10617</v>
      </c>
      <c r="H38" s="473">
        <f>G38/$G$10</f>
        <v>0.0025483446201053517</v>
      </c>
      <c r="I38" s="474">
        <v>4766</v>
      </c>
      <c r="J38" s="470">
        <v>4789</v>
      </c>
      <c r="K38" s="471">
        <v>82</v>
      </c>
      <c r="L38" s="470">
        <v>178</v>
      </c>
      <c r="M38" s="472">
        <f>SUM(I38:L38)</f>
        <v>9815</v>
      </c>
      <c r="N38" s="475">
        <f>IF(ISERROR(G38/M38-1),"         /0",(G38/M38-1))</f>
        <v>0.08171166581762601</v>
      </c>
      <c r="O38" s="469">
        <v>16120</v>
      </c>
      <c r="P38" s="470">
        <v>15092</v>
      </c>
      <c r="Q38" s="471">
        <v>199</v>
      </c>
      <c r="R38" s="470">
        <v>190</v>
      </c>
      <c r="S38" s="472">
        <f>SUM(O38:R38)</f>
        <v>31601</v>
      </c>
      <c r="T38" s="473">
        <f>S38/$S$10</f>
        <v>0.002570815593097676</v>
      </c>
      <c r="U38" s="474">
        <v>14758</v>
      </c>
      <c r="V38" s="470">
        <v>13950</v>
      </c>
      <c r="W38" s="471">
        <v>640</v>
      </c>
      <c r="X38" s="470">
        <v>796</v>
      </c>
      <c r="Y38" s="472">
        <f>SUM(U38:X38)</f>
        <v>30144</v>
      </c>
      <c r="Z38" s="476">
        <f>IF(ISERROR(S38/Y38-1),"         /0",IF(S38/Y38&gt;5,"  *  ",(S38/Y38-1)))</f>
        <v>0.04833466029723987</v>
      </c>
    </row>
    <row r="39" spans="1:26" ht="21" customHeight="1">
      <c r="A39" s="510" t="s">
        <v>522</v>
      </c>
      <c r="B39" s="468" t="s">
        <v>523</v>
      </c>
      <c r="C39" s="469">
        <v>5030</v>
      </c>
      <c r="D39" s="470">
        <v>4927</v>
      </c>
      <c r="E39" s="471">
        <v>305</v>
      </c>
      <c r="F39" s="470">
        <v>278</v>
      </c>
      <c r="G39" s="472">
        <f t="shared" si="6"/>
        <v>10540</v>
      </c>
      <c r="H39" s="473">
        <f aca="true" t="shared" si="15" ref="H39:H51">G39/$G$10</f>
        <v>0.0025298627009428657</v>
      </c>
      <c r="I39" s="474">
        <v>2693</v>
      </c>
      <c r="J39" s="470">
        <v>2716</v>
      </c>
      <c r="K39" s="471">
        <v>240</v>
      </c>
      <c r="L39" s="470">
        <v>238</v>
      </c>
      <c r="M39" s="472">
        <f aca="true" t="shared" si="16" ref="M39:M51">SUM(I39:L39)</f>
        <v>5887</v>
      </c>
      <c r="N39" s="475">
        <f aca="true" t="shared" si="17" ref="N39:N51">IF(ISERROR(G39/M39-1),"         /0",(G39/M39-1))</f>
        <v>0.7903855953796501</v>
      </c>
      <c r="O39" s="469">
        <v>13141</v>
      </c>
      <c r="P39" s="470">
        <v>12723</v>
      </c>
      <c r="Q39" s="471">
        <v>790</v>
      </c>
      <c r="R39" s="470">
        <v>747</v>
      </c>
      <c r="S39" s="472">
        <f aca="true" t="shared" si="18" ref="S39:S51">SUM(O39:R39)</f>
        <v>27401</v>
      </c>
      <c r="T39" s="473">
        <f aca="true" t="shared" si="19" ref="T39:T51">S39/$S$10</f>
        <v>0.0022291357256564483</v>
      </c>
      <c r="U39" s="474">
        <v>7856</v>
      </c>
      <c r="V39" s="470">
        <v>7748</v>
      </c>
      <c r="W39" s="471">
        <v>731</v>
      </c>
      <c r="X39" s="470">
        <v>702</v>
      </c>
      <c r="Y39" s="472">
        <f aca="true" t="shared" si="20" ref="Y39:Y51">SUM(U39:X39)</f>
        <v>17037</v>
      </c>
      <c r="Z39" s="476">
        <f aca="true" t="shared" si="21" ref="Z39:Z51">IF(ISERROR(S39/Y39-1),"         /0",IF(S39/Y39&gt;5,"  *  ",(S39/Y39-1)))</f>
        <v>0.6083230615718729</v>
      </c>
    </row>
    <row r="40" spans="1:26" ht="21" customHeight="1">
      <c r="A40" s="510" t="s">
        <v>524</v>
      </c>
      <c r="B40" s="468" t="s">
        <v>525</v>
      </c>
      <c r="C40" s="469">
        <v>5078</v>
      </c>
      <c r="D40" s="470">
        <v>4859</v>
      </c>
      <c r="E40" s="471">
        <v>48</v>
      </c>
      <c r="F40" s="470">
        <v>244</v>
      </c>
      <c r="G40" s="472">
        <f t="shared" si="6"/>
        <v>10229</v>
      </c>
      <c r="H40" s="473">
        <f t="shared" si="15"/>
        <v>0.002455214949520358</v>
      </c>
      <c r="I40" s="474">
        <v>4263</v>
      </c>
      <c r="J40" s="470">
        <v>4581</v>
      </c>
      <c r="K40" s="471">
        <v>71</v>
      </c>
      <c r="L40" s="470">
        <v>40</v>
      </c>
      <c r="M40" s="472">
        <f t="shared" si="16"/>
        <v>8955</v>
      </c>
      <c r="N40" s="475">
        <f t="shared" si="17"/>
        <v>0.14226689000558346</v>
      </c>
      <c r="O40" s="469">
        <v>14647</v>
      </c>
      <c r="P40" s="470">
        <v>14149</v>
      </c>
      <c r="Q40" s="471">
        <v>129</v>
      </c>
      <c r="R40" s="470">
        <v>334</v>
      </c>
      <c r="S40" s="472">
        <f t="shared" si="18"/>
        <v>29259</v>
      </c>
      <c r="T40" s="473">
        <f t="shared" si="19"/>
        <v>0.0023802883908244964</v>
      </c>
      <c r="U40" s="474">
        <v>14859</v>
      </c>
      <c r="V40" s="470">
        <v>14078</v>
      </c>
      <c r="W40" s="471">
        <v>153</v>
      </c>
      <c r="X40" s="470">
        <v>132</v>
      </c>
      <c r="Y40" s="472">
        <f t="shared" si="20"/>
        <v>29222</v>
      </c>
      <c r="Z40" s="476">
        <f t="shared" si="21"/>
        <v>0.0012661693244815364</v>
      </c>
    </row>
    <row r="41" spans="1:26" ht="21" customHeight="1">
      <c r="A41" s="510" t="s">
        <v>526</v>
      </c>
      <c r="B41" s="468" t="s">
        <v>527</v>
      </c>
      <c r="C41" s="469">
        <v>3768</v>
      </c>
      <c r="D41" s="470">
        <v>3798</v>
      </c>
      <c r="E41" s="471">
        <v>19</v>
      </c>
      <c r="F41" s="470">
        <v>18</v>
      </c>
      <c r="G41" s="472">
        <f t="shared" si="6"/>
        <v>7603</v>
      </c>
      <c r="H41" s="473">
        <f t="shared" si="15"/>
        <v>0.0018249094986023348</v>
      </c>
      <c r="I41" s="474">
        <v>3101</v>
      </c>
      <c r="J41" s="470">
        <v>3371</v>
      </c>
      <c r="K41" s="471">
        <v>296</v>
      </c>
      <c r="L41" s="470">
        <v>340</v>
      </c>
      <c r="M41" s="472">
        <f t="shared" si="16"/>
        <v>7108</v>
      </c>
      <c r="N41" s="475">
        <f t="shared" si="17"/>
        <v>0.06963984243106358</v>
      </c>
      <c r="O41" s="469">
        <v>12415</v>
      </c>
      <c r="P41" s="470">
        <v>11723</v>
      </c>
      <c r="Q41" s="471">
        <v>55</v>
      </c>
      <c r="R41" s="470">
        <v>50</v>
      </c>
      <c r="S41" s="472">
        <f t="shared" si="18"/>
        <v>24243</v>
      </c>
      <c r="T41" s="473">
        <f t="shared" si="19"/>
        <v>0.0019722250062804013</v>
      </c>
      <c r="U41" s="474">
        <v>10846</v>
      </c>
      <c r="V41" s="470">
        <v>9892</v>
      </c>
      <c r="W41" s="471">
        <v>573</v>
      </c>
      <c r="X41" s="470">
        <v>608</v>
      </c>
      <c r="Y41" s="472">
        <f t="shared" si="20"/>
        <v>21919</v>
      </c>
      <c r="Z41" s="476">
        <f t="shared" si="21"/>
        <v>0.10602673479629554</v>
      </c>
    </row>
    <row r="42" spans="1:26" ht="21" customHeight="1">
      <c r="A42" s="510" t="s">
        <v>528</v>
      </c>
      <c r="B42" s="468" t="s">
        <v>529</v>
      </c>
      <c r="C42" s="469">
        <v>0</v>
      </c>
      <c r="D42" s="470">
        <v>0</v>
      </c>
      <c r="E42" s="471">
        <v>3057</v>
      </c>
      <c r="F42" s="470">
        <v>3089</v>
      </c>
      <c r="G42" s="472">
        <f t="shared" si="6"/>
        <v>6146</v>
      </c>
      <c r="H42" s="473">
        <f t="shared" si="15"/>
        <v>0.0014751931840602328</v>
      </c>
      <c r="I42" s="474"/>
      <c r="J42" s="470"/>
      <c r="K42" s="471">
        <v>2561</v>
      </c>
      <c r="L42" s="470">
        <v>2539</v>
      </c>
      <c r="M42" s="472">
        <f t="shared" si="16"/>
        <v>5100</v>
      </c>
      <c r="N42" s="475">
        <f t="shared" si="17"/>
        <v>0.20509803921568626</v>
      </c>
      <c r="O42" s="469"/>
      <c r="P42" s="470"/>
      <c r="Q42" s="471">
        <v>8767</v>
      </c>
      <c r="R42" s="470">
        <v>9161</v>
      </c>
      <c r="S42" s="472">
        <f t="shared" si="18"/>
        <v>17928</v>
      </c>
      <c r="T42" s="473">
        <f t="shared" si="19"/>
        <v>0.0014584849198776982</v>
      </c>
      <c r="U42" s="474"/>
      <c r="V42" s="470"/>
      <c r="W42" s="471">
        <v>7607</v>
      </c>
      <c r="X42" s="470">
        <v>7935</v>
      </c>
      <c r="Y42" s="472">
        <f t="shared" si="20"/>
        <v>15542</v>
      </c>
      <c r="Z42" s="476">
        <f t="shared" si="21"/>
        <v>0.15351949556041689</v>
      </c>
    </row>
    <row r="43" spans="1:26" ht="21" customHeight="1">
      <c r="A43" s="510" t="s">
        <v>530</v>
      </c>
      <c r="B43" s="468" t="s">
        <v>531</v>
      </c>
      <c r="C43" s="469">
        <v>1074</v>
      </c>
      <c r="D43" s="470">
        <v>1101</v>
      </c>
      <c r="E43" s="471">
        <v>1928</v>
      </c>
      <c r="F43" s="470">
        <v>1938</v>
      </c>
      <c r="G43" s="472">
        <f t="shared" si="6"/>
        <v>6041</v>
      </c>
      <c r="H43" s="473">
        <f t="shared" si="15"/>
        <v>0.0014499905670204794</v>
      </c>
      <c r="I43" s="474">
        <v>1158</v>
      </c>
      <c r="J43" s="470">
        <v>1166</v>
      </c>
      <c r="K43" s="471">
        <v>1367</v>
      </c>
      <c r="L43" s="470">
        <v>1407</v>
      </c>
      <c r="M43" s="472">
        <f t="shared" si="16"/>
        <v>5098</v>
      </c>
      <c r="N43" s="475">
        <f t="shared" si="17"/>
        <v>0.18497449980384473</v>
      </c>
      <c r="O43" s="469">
        <v>3680</v>
      </c>
      <c r="P43" s="470">
        <v>3747</v>
      </c>
      <c r="Q43" s="471">
        <v>5432</v>
      </c>
      <c r="R43" s="470">
        <v>5134</v>
      </c>
      <c r="S43" s="472">
        <f t="shared" si="18"/>
        <v>17993</v>
      </c>
      <c r="T43" s="473">
        <f t="shared" si="19"/>
        <v>0.001463772822588098</v>
      </c>
      <c r="U43" s="474">
        <v>3764</v>
      </c>
      <c r="V43" s="470">
        <v>3684</v>
      </c>
      <c r="W43" s="471">
        <v>3759</v>
      </c>
      <c r="X43" s="470">
        <v>3675</v>
      </c>
      <c r="Y43" s="472">
        <f t="shared" si="20"/>
        <v>14882</v>
      </c>
      <c r="Z43" s="476">
        <f t="shared" si="21"/>
        <v>0.209044483268378</v>
      </c>
    </row>
    <row r="44" spans="1:26" ht="21" customHeight="1">
      <c r="A44" s="510" t="s">
        <v>532</v>
      </c>
      <c r="B44" s="468" t="s">
        <v>533</v>
      </c>
      <c r="C44" s="469">
        <v>1021</v>
      </c>
      <c r="D44" s="470">
        <v>1014</v>
      </c>
      <c r="E44" s="471">
        <v>1534</v>
      </c>
      <c r="F44" s="470">
        <v>1434</v>
      </c>
      <c r="G44" s="472">
        <f t="shared" si="6"/>
        <v>5003</v>
      </c>
      <c r="H44" s="473">
        <f t="shared" si="15"/>
        <v>0.001200844695713203</v>
      </c>
      <c r="I44" s="474">
        <v>1110</v>
      </c>
      <c r="J44" s="470">
        <v>1154</v>
      </c>
      <c r="K44" s="471">
        <v>1057</v>
      </c>
      <c r="L44" s="470">
        <v>1238</v>
      </c>
      <c r="M44" s="472">
        <f t="shared" si="16"/>
        <v>4559</v>
      </c>
      <c r="N44" s="475">
        <f t="shared" si="17"/>
        <v>0.0973897784601887</v>
      </c>
      <c r="O44" s="469">
        <v>3330</v>
      </c>
      <c r="P44" s="470">
        <v>3040</v>
      </c>
      <c r="Q44" s="471">
        <v>5866</v>
      </c>
      <c r="R44" s="470">
        <v>4827</v>
      </c>
      <c r="S44" s="472">
        <f t="shared" si="18"/>
        <v>17063</v>
      </c>
      <c r="T44" s="473">
        <f t="shared" si="19"/>
        <v>0.0013881151376546833</v>
      </c>
      <c r="U44" s="474">
        <v>3583</v>
      </c>
      <c r="V44" s="470">
        <v>3319</v>
      </c>
      <c r="W44" s="471">
        <v>4093</v>
      </c>
      <c r="X44" s="470">
        <v>3596</v>
      </c>
      <c r="Y44" s="472">
        <f t="shared" si="20"/>
        <v>14591</v>
      </c>
      <c r="Z44" s="476">
        <f t="shared" si="21"/>
        <v>0.1694195051744225</v>
      </c>
    </row>
    <row r="45" spans="1:26" ht="21" customHeight="1">
      <c r="A45" s="510" t="s">
        <v>534</v>
      </c>
      <c r="B45" s="468" t="s">
        <v>535</v>
      </c>
      <c r="C45" s="469">
        <v>1167</v>
      </c>
      <c r="D45" s="470">
        <v>1365</v>
      </c>
      <c r="E45" s="471">
        <v>1295</v>
      </c>
      <c r="F45" s="470">
        <v>1077</v>
      </c>
      <c r="G45" s="472">
        <f t="shared" si="6"/>
        <v>4904</v>
      </c>
      <c r="H45" s="473">
        <f t="shared" si="15"/>
        <v>0.0011770822282185782</v>
      </c>
      <c r="I45" s="474">
        <v>1127</v>
      </c>
      <c r="J45" s="470">
        <v>1123</v>
      </c>
      <c r="K45" s="471">
        <v>1043</v>
      </c>
      <c r="L45" s="470">
        <v>1032</v>
      </c>
      <c r="M45" s="472">
        <f t="shared" si="16"/>
        <v>4325</v>
      </c>
      <c r="N45" s="475">
        <f t="shared" si="17"/>
        <v>0.1338728323699423</v>
      </c>
      <c r="O45" s="469">
        <v>3178</v>
      </c>
      <c r="P45" s="470">
        <v>3757</v>
      </c>
      <c r="Q45" s="471">
        <v>2945</v>
      </c>
      <c r="R45" s="470">
        <v>2598</v>
      </c>
      <c r="S45" s="472">
        <f t="shared" si="18"/>
        <v>12478</v>
      </c>
      <c r="T45" s="473">
        <f t="shared" si="19"/>
        <v>0.0010151146156980096</v>
      </c>
      <c r="U45" s="474">
        <v>3144</v>
      </c>
      <c r="V45" s="470">
        <v>3434</v>
      </c>
      <c r="W45" s="471">
        <v>3115</v>
      </c>
      <c r="X45" s="470">
        <v>2751</v>
      </c>
      <c r="Y45" s="472">
        <f t="shared" si="20"/>
        <v>12444</v>
      </c>
      <c r="Z45" s="476">
        <f t="shared" si="21"/>
        <v>0.002732240437158362</v>
      </c>
    </row>
    <row r="46" spans="1:26" ht="21" customHeight="1">
      <c r="A46" s="510" t="s">
        <v>536</v>
      </c>
      <c r="B46" s="468" t="s">
        <v>537</v>
      </c>
      <c r="C46" s="469">
        <v>2281</v>
      </c>
      <c r="D46" s="470">
        <v>2073</v>
      </c>
      <c r="E46" s="471">
        <v>125</v>
      </c>
      <c r="F46" s="470">
        <v>134</v>
      </c>
      <c r="G46" s="472">
        <f t="shared" si="6"/>
        <v>4613</v>
      </c>
      <c r="H46" s="473">
        <f t="shared" si="15"/>
        <v>0.0011072349752798331</v>
      </c>
      <c r="I46" s="474">
        <v>1868</v>
      </c>
      <c r="J46" s="470">
        <v>1655</v>
      </c>
      <c r="K46" s="471">
        <v>151</v>
      </c>
      <c r="L46" s="470">
        <v>150</v>
      </c>
      <c r="M46" s="472">
        <f t="shared" si="16"/>
        <v>3824</v>
      </c>
      <c r="N46" s="475">
        <f t="shared" si="17"/>
        <v>0.2063284518828452</v>
      </c>
      <c r="O46" s="469">
        <v>5856</v>
      </c>
      <c r="P46" s="470">
        <v>5719</v>
      </c>
      <c r="Q46" s="471">
        <v>302</v>
      </c>
      <c r="R46" s="470">
        <v>728</v>
      </c>
      <c r="S46" s="472">
        <f t="shared" si="18"/>
        <v>12605</v>
      </c>
      <c r="T46" s="473">
        <f t="shared" si="19"/>
        <v>0.0010254463640706373</v>
      </c>
      <c r="U46" s="474">
        <v>5364</v>
      </c>
      <c r="V46" s="470">
        <v>5244</v>
      </c>
      <c r="W46" s="471">
        <v>403</v>
      </c>
      <c r="X46" s="470">
        <v>474</v>
      </c>
      <c r="Y46" s="472">
        <f t="shared" si="20"/>
        <v>11485</v>
      </c>
      <c r="Z46" s="476">
        <f t="shared" si="21"/>
        <v>0.09751850239442761</v>
      </c>
    </row>
    <row r="47" spans="1:26" ht="21" customHeight="1">
      <c r="A47" s="510" t="s">
        <v>538</v>
      </c>
      <c r="B47" s="468" t="s">
        <v>539</v>
      </c>
      <c r="C47" s="469">
        <v>1948</v>
      </c>
      <c r="D47" s="470">
        <v>2019</v>
      </c>
      <c r="E47" s="471">
        <v>297</v>
      </c>
      <c r="F47" s="470">
        <v>273</v>
      </c>
      <c r="G47" s="472">
        <f t="shared" si="6"/>
        <v>4537</v>
      </c>
      <c r="H47" s="473">
        <f t="shared" si="15"/>
        <v>0.0010889930810415354</v>
      </c>
      <c r="I47" s="474">
        <v>1911</v>
      </c>
      <c r="J47" s="470">
        <v>1838</v>
      </c>
      <c r="K47" s="471">
        <v>464</v>
      </c>
      <c r="L47" s="470">
        <v>423</v>
      </c>
      <c r="M47" s="472">
        <f t="shared" si="16"/>
        <v>4636</v>
      </c>
      <c r="N47" s="475">
        <f t="shared" si="17"/>
        <v>-0.021354616048317565</v>
      </c>
      <c r="O47" s="469">
        <v>5771</v>
      </c>
      <c r="P47" s="470">
        <v>6065</v>
      </c>
      <c r="Q47" s="471">
        <v>937</v>
      </c>
      <c r="R47" s="470">
        <v>966</v>
      </c>
      <c r="S47" s="472">
        <f t="shared" si="18"/>
        <v>13739</v>
      </c>
      <c r="T47" s="473">
        <f t="shared" si="19"/>
        <v>0.0011176999282797688</v>
      </c>
      <c r="U47" s="474">
        <v>5522</v>
      </c>
      <c r="V47" s="470">
        <v>6050</v>
      </c>
      <c r="W47" s="471">
        <v>1242</v>
      </c>
      <c r="X47" s="470">
        <v>1261</v>
      </c>
      <c r="Y47" s="472">
        <f t="shared" si="20"/>
        <v>14075</v>
      </c>
      <c r="Z47" s="476">
        <f t="shared" si="21"/>
        <v>-0.02387211367673181</v>
      </c>
    </row>
    <row r="48" spans="1:26" ht="21" customHeight="1">
      <c r="A48" s="510" t="s">
        <v>540</v>
      </c>
      <c r="B48" s="468" t="s">
        <v>541</v>
      </c>
      <c r="C48" s="469">
        <v>0</v>
      </c>
      <c r="D48" s="470">
        <v>0</v>
      </c>
      <c r="E48" s="471">
        <v>2169</v>
      </c>
      <c r="F48" s="470">
        <v>2133</v>
      </c>
      <c r="G48" s="472">
        <f t="shared" si="6"/>
        <v>4302</v>
      </c>
      <c r="H48" s="473">
        <f t="shared" si="15"/>
        <v>0.0010325872238573254</v>
      </c>
      <c r="I48" s="474"/>
      <c r="J48" s="470"/>
      <c r="K48" s="471">
        <v>1898</v>
      </c>
      <c r="L48" s="470">
        <v>1762</v>
      </c>
      <c r="M48" s="472">
        <f t="shared" si="16"/>
        <v>3660</v>
      </c>
      <c r="N48" s="475">
        <f t="shared" si="17"/>
        <v>0.1754098360655738</v>
      </c>
      <c r="O48" s="469"/>
      <c r="P48" s="470"/>
      <c r="Q48" s="471">
        <v>5752</v>
      </c>
      <c r="R48" s="470">
        <v>5689</v>
      </c>
      <c r="S48" s="472">
        <f t="shared" si="18"/>
        <v>11441</v>
      </c>
      <c r="T48" s="473">
        <f t="shared" si="19"/>
        <v>0.0009307522293797827</v>
      </c>
      <c r="U48" s="474"/>
      <c r="V48" s="470"/>
      <c r="W48" s="471">
        <v>5496</v>
      </c>
      <c r="X48" s="470">
        <v>5281</v>
      </c>
      <c r="Y48" s="472">
        <f t="shared" si="20"/>
        <v>10777</v>
      </c>
      <c r="Z48" s="476">
        <f t="shared" si="21"/>
        <v>0.06161269369954536</v>
      </c>
    </row>
    <row r="49" spans="1:26" ht="21" customHeight="1">
      <c r="A49" s="510" t="s">
        <v>542</v>
      </c>
      <c r="B49" s="468" t="s">
        <v>543</v>
      </c>
      <c r="C49" s="469">
        <v>1388</v>
      </c>
      <c r="D49" s="470">
        <v>1323</v>
      </c>
      <c r="E49" s="471">
        <v>719</v>
      </c>
      <c r="F49" s="470">
        <v>703</v>
      </c>
      <c r="G49" s="472">
        <f t="shared" si="6"/>
        <v>4133</v>
      </c>
      <c r="H49" s="473">
        <f t="shared" si="15"/>
        <v>0.0009920230116695317</v>
      </c>
      <c r="I49" s="474">
        <v>1224</v>
      </c>
      <c r="J49" s="470">
        <v>1167</v>
      </c>
      <c r="K49" s="471">
        <v>1213</v>
      </c>
      <c r="L49" s="470">
        <v>1127</v>
      </c>
      <c r="M49" s="472">
        <f t="shared" si="16"/>
        <v>4731</v>
      </c>
      <c r="N49" s="475">
        <f t="shared" si="17"/>
        <v>-0.12640033819488483</v>
      </c>
      <c r="O49" s="469">
        <v>3890</v>
      </c>
      <c r="P49" s="470">
        <v>3608</v>
      </c>
      <c r="Q49" s="471">
        <v>2573</v>
      </c>
      <c r="R49" s="470">
        <v>2346</v>
      </c>
      <c r="S49" s="472">
        <f t="shared" si="18"/>
        <v>12417</v>
      </c>
      <c r="T49" s="473">
        <f t="shared" si="19"/>
        <v>0.0010101521223851728</v>
      </c>
      <c r="U49" s="474">
        <v>3395</v>
      </c>
      <c r="V49" s="470">
        <v>3150</v>
      </c>
      <c r="W49" s="471">
        <v>3181</v>
      </c>
      <c r="X49" s="470">
        <v>2874</v>
      </c>
      <c r="Y49" s="472">
        <f t="shared" si="20"/>
        <v>12600</v>
      </c>
      <c r="Z49" s="476">
        <f t="shared" si="21"/>
        <v>-0.014523809523809494</v>
      </c>
    </row>
    <row r="50" spans="1:26" ht="21" customHeight="1">
      <c r="A50" s="510" t="s">
        <v>544</v>
      </c>
      <c r="B50" s="468" t="s">
        <v>545</v>
      </c>
      <c r="C50" s="469">
        <v>1708</v>
      </c>
      <c r="D50" s="470">
        <v>1550</v>
      </c>
      <c r="E50" s="471">
        <v>0</v>
      </c>
      <c r="F50" s="470">
        <v>2</v>
      </c>
      <c r="G50" s="472">
        <f t="shared" si="6"/>
        <v>3260</v>
      </c>
      <c r="H50" s="473">
        <f t="shared" si="15"/>
        <v>0.0007824812528532963</v>
      </c>
      <c r="I50" s="474">
        <v>837</v>
      </c>
      <c r="J50" s="470">
        <v>833</v>
      </c>
      <c r="K50" s="471"/>
      <c r="L50" s="470"/>
      <c r="M50" s="472">
        <f t="shared" si="16"/>
        <v>1670</v>
      </c>
      <c r="N50" s="475">
        <f t="shared" si="17"/>
        <v>0.9520958083832336</v>
      </c>
      <c r="O50" s="469">
        <v>4067</v>
      </c>
      <c r="P50" s="470">
        <v>3591</v>
      </c>
      <c r="Q50" s="471">
        <v>10</v>
      </c>
      <c r="R50" s="470">
        <v>10</v>
      </c>
      <c r="S50" s="472">
        <f t="shared" si="18"/>
        <v>7678</v>
      </c>
      <c r="T50" s="473">
        <f t="shared" si="19"/>
        <v>0.0006246233386223208</v>
      </c>
      <c r="U50" s="474">
        <v>2595</v>
      </c>
      <c r="V50" s="470">
        <v>2265</v>
      </c>
      <c r="W50" s="471">
        <v>11</v>
      </c>
      <c r="X50" s="470">
        <v>16</v>
      </c>
      <c r="Y50" s="472">
        <f t="shared" si="20"/>
        <v>4887</v>
      </c>
      <c r="Z50" s="476">
        <f t="shared" si="21"/>
        <v>0.5711070186208307</v>
      </c>
    </row>
    <row r="51" spans="1:26" ht="21" customHeight="1">
      <c r="A51" s="510" t="s">
        <v>546</v>
      </c>
      <c r="B51" s="468" t="s">
        <v>547</v>
      </c>
      <c r="C51" s="469">
        <v>1398</v>
      </c>
      <c r="D51" s="470">
        <v>1660</v>
      </c>
      <c r="E51" s="471">
        <v>49</v>
      </c>
      <c r="F51" s="470">
        <v>72</v>
      </c>
      <c r="G51" s="472">
        <f t="shared" si="6"/>
        <v>3179</v>
      </c>
      <c r="H51" s="473">
        <f t="shared" si="15"/>
        <v>0.0007630392339940579</v>
      </c>
      <c r="I51" s="474">
        <v>774</v>
      </c>
      <c r="J51" s="470">
        <v>970</v>
      </c>
      <c r="K51" s="471">
        <v>16</v>
      </c>
      <c r="L51" s="470">
        <v>18</v>
      </c>
      <c r="M51" s="472">
        <f t="shared" si="16"/>
        <v>1778</v>
      </c>
      <c r="N51" s="475">
        <f t="shared" si="17"/>
        <v>0.7879640044994376</v>
      </c>
      <c r="O51" s="469">
        <v>3485</v>
      </c>
      <c r="P51" s="470">
        <v>3954</v>
      </c>
      <c r="Q51" s="471">
        <v>82</v>
      </c>
      <c r="R51" s="470">
        <v>106</v>
      </c>
      <c r="S51" s="472">
        <f t="shared" si="18"/>
        <v>7627</v>
      </c>
      <c r="T51" s="473">
        <f t="shared" si="19"/>
        <v>0.0006204743688033916</v>
      </c>
      <c r="U51" s="474">
        <v>2466</v>
      </c>
      <c r="V51" s="470">
        <v>2742</v>
      </c>
      <c r="W51" s="471">
        <v>32</v>
      </c>
      <c r="X51" s="470">
        <v>21</v>
      </c>
      <c r="Y51" s="472">
        <f t="shared" si="20"/>
        <v>5261</v>
      </c>
      <c r="Z51" s="476">
        <f t="shared" si="21"/>
        <v>0.44972438699866935</v>
      </c>
    </row>
    <row r="52" spans="1:26" ht="21" customHeight="1">
      <c r="A52" s="510" t="s">
        <v>548</v>
      </c>
      <c r="B52" s="468" t="s">
        <v>548</v>
      </c>
      <c r="C52" s="469">
        <v>1430</v>
      </c>
      <c r="D52" s="470">
        <v>1431</v>
      </c>
      <c r="E52" s="471">
        <v>97</v>
      </c>
      <c r="F52" s="470">
        <v>121</v>
      </c>
      <c r="G52" s="472">
        <f t="shared" si="6"/>
        <v>3079</v>
      </c>
      <c r="H52" s="473">
        <f aca="true" t="shared" si="22" ref="H52:H66">G52/$G$10</f>
        <v>0.0007390367415752452</v>
      </c>
      <c r="I52" s="474">
        <v>1428</v>
      </c>
      <c r="J52" s="470">
        <v>1349</v>
      </c>
      <c r="K52" s="471">
        <v>52</v>
      </c>
      <c r="L52" s="470">
        <v>62</v>
      </c>
      <c r="M52" s="472">
        <f aca="true" t="shared" si="23" ref="M52:M66">SUM(I52:L52)</f>
        <v>2891</v>
      </c>
      <c r="N52" s="475">
        <f aca="true" t="shared" si="24" ref="N52:N66">IF(ISERROR(G52/M52-1),"         /0",(G52/M52-1))</f>
        <v>0.06502940159114501</v>
      </c>
      <c r="O52" s="469">
        <v>3807</v>
      </c>
      <c r="P52" s="470">
        <v>3660</v>
      </c>
      <c r="Q52" s="471">
        <v>191</v>
      </c>
      <c r="R52" s="470">
        <v>213</v>
      </c>
      <c r="S52" s="472">
        <f aca="true" t="shared" si="25" ref="S52:S66">SUM(O52:R52)</f>
        <v>7871</v>
      </c>
      <c r="T52" s="473">
        <f aca="true" t="shared" si="26" ref="T52:T66">S52/$S$10</f>
        <v>0.0006403243420547391</v>
      </c>
      <c r="U52" s="474">
        <v>4103</v>
      </c>
      <c r="V52" s="470">
        <v>3882</v>
      </c>
      <c r="W52" s="471">
        <v>118</v>
      </c>
      <c r="X52" s="470">
        <v>128</v>
      </c>
      <c r="Y52" s="472">
        <f aca="true" t="shared" si="27" ref="Y52:Y66">SUM(U52:X52)</f>
        <v>8231</v>
      </c>
      <c r="Z52" s="476">
        <f aca="true" t="shared" si="28" ref="Z52:Z66">IF(ISERROR(S52/Y52-1),"         /0",IF(S52/Y52&gt;5,"  *  ",(S52/Y52-1)))</f>
        <v>-0.04373709148341631</v>
      </c>
    </row>
    <row r="53" spans="1:26" ht="21" customHeight="1">
      <c r="A53" s="510" t="s">
        <v>549</v>
      </c>
      <c r="B53" s="468" t="s">
        <v>550</v>
      </c>
      <c r="C53" s="469">
        <v>1147</v>
      </c>
      <c r="D53" s="470">
        <v>1169</v>
      </c>
      <c r="E53" s="471">
        <v>167</v>
      </c>
      <c r="F53" s="470">
        <v>195</v>
      </c>
      <c r="G53" s="472">
        <f t="shared" si="6"/>
        <v>2678</v>
      </c>
      <c r="H53" s="473">
        <f t="shared" si="22"/>
        <v>0.000642786746975806</v>
      </c>
      <c r="I53" s="474">
        <v>1447</v>
      </c>
      <c r="J53" s="470">
        <v>1415</v>
      </c>
      <c r="K53" s="471">
        <v>118</v>
      </c>
      <c r="L53" s="470">
        <v>102</v>
      </c>
      <c r="M53" s="472">
        <f t="shared" si="23"/>
        <v>3082</v>
      </c>
      <c r="N53" s="475">
        <f t="shared" si="24"/>
        <v>-0.13108371187540557</v>
      </c>
      <c r="O53" s="469">
        <v>3608</v>
      </c>
      <c r="P53" s="470">
        <v>3477</v>
      </c>
      <c r="Q53" s="471">
        <v>454</v>
      </c>
      <c r="R53" s="470">
        <v>415</v>
      </c>
      <c r="S53" s="472">
        <f t="shared" si="25"/>
        <v>7954</v>
      </c>
      <c r="T53" s="473">
        <f t="shared" si="26"/>
        <v>0.0006470765870541729</v>
      </c>
      <c r="U53" s="474">
        <v>4503</v>
      </c>
      <c r="V53" s="470">
        <v>4225</v>
      </c>
      <c r="W53" s="471">
        <v>416</v>
      </c>
      <c r="X53" s="470">
        <v>338</v>
      </c>
      <c r="Y53" s="472">
        <f t="shared" si="27"/>
        <v>9482</v>
      </c>
      <c r="Z53" s="476">
        <f t="shared" si="28"/>
        <v>-0.1611474372495254</v>
      </c>
    </row>
    <row r="54" spans="1:26" ht="21" customHeight="1">
      <c r="A54" s="510" t="s">
        <v>551</v>
      </c>
      <c r="B54" s="468" t="s">
        <v>552</v>
      </c>
      <c r="C54" s="469">
        <v>598</v>
      </c>
      <c r="D54" s="470">
        <v>541</v>
      </c>
      <c r="E54" s="471">
        <v>724</v>
      </c>
      <c r="F54" s="470">
        <v>515</v>
      </c>
      <c r="G54" s="472">
        <f t="shared" si="6"/>
        <v>2378</v>
      </c>
      <c r="H54" s="473">
        <f t="shared" si="22"/>
        <v>0.0005707792697193677</v>
      </c>
      <c r="I54" s="474">
        <v>449</v>
      </c>
      <c r="J54" s="470">
        <v>433</v>
      </c>
      <c r="K54" s="471">
        <v>692</v>
      </c>
      <c r="L54" s="470">
        <v>803</v>
      </c>
      <c r="M54" s="472">
        <f t="shared" si="23"/>
        <v>2377</v>
      </c>
      <c r="N54" s="475">
        <f t="shared" si="24"/>
        <v>0.00042069835927649457</v>
      </c>
      <c r="O54" s="469">
        <v>1535</v>
      </c>
      <c r="P54" s="470">
        <v>1414</v>
      </c>
      <c r="Q54" s="471">
        <v>2466</v>
      </c>
      <c r="R54" s="470">
        <v>1951</v>
      </c>
      <c r="S54" s="472">
        <f t="shared" si="25"/>
        <v>7366</v>
      </c>
      <c r="T54" s="473">
        <f t="shared" si="26"/>
        <v>0.000599241405612401</v>
      </c>
      <c r="U54" s="474">
        <v>1300</v>
      </c>
      <c r="V54" s="470">
        <v>1250</v>
      </c>
      <c r="W54" s="471">
        <v>2192</v>
      </c>
      <c r="X54" s="470">
        <v>2101</v>
      </c>
      <c r="Y54" s="472">
        <f t="shared" si="27"/>
        <v>6843</v>
      </c>
      <c r="Z54" s="476">
        <f t="shared" si="28"/>
        <v>0.07642846704661688</v>
      </c>
    </row>
    <row r="55" spans="1:26" ht="21" customHeight="1">
      <c r="A55" s="510" t="s">
        <v>553</v>
      </c>
      <c r="B55" s="468" t="s">
        <v>554</v>
      </c>
      <c r="C55" s="469">
        <v>1083</v>
      </c>
      <c r="D55" s="470">
        <v>1066</v>
      </c>
      <c r="E55" s="471">
        <v>50</v>
      </c>
      <c r="F55" s="470">
        <v>51</v>
      </c>
      <c r="G55" s="472">
        <f t="shared" si="6"/>
        <v>2250</v>
      </c>
      <c r="H55" s="473">
        <f t="shared" si="22"/>
        <v>0.0005400560794232873</v>
      </c>
      <c r="I55" s="474">
        <v>928</v>
      </c>
      <c r="J55" s="470">
        <v>966</v>
      </c>
      <c r="K55" s="471">
        <v>29</v>
      </c>
      <c r="L55" s="470">
        <v>23</v>
      </c>
      <c r="M55" s="472">
        <f t="shared" si="23"/>
        <v>1946</v>
      </c>
      <c r="N55" s="475">
        <f t="shared" si="24"/>
        <v>0.15621788283658788</v>
      </c>
      <c r="O55" s="469">
        <v>3148</v>
      </c>
      <c r="P55" s="470">
        <v>3025</v>
      </c>
      <c r="Q55" s="471">
        <v>289</v>
      </c>
      <c r="R55" s="470">
        <v>792</v>
      </c>
      <c r="S55" s="472">
        <f t="shared" si="25"/>
        <v>7254</v>
      </c>
      <c r="T55" s="473">
        <f t="shared" si="26"/>
        <v>0.0005901299424806349</v>
      </c>
      <c r="U55" s="474">
        <v>2835</v>
      </c>
      <c r="V55" s="470">
        <v>2813</v>
      </c>
      <c r="W55" s="471">
        <v>93</v>
      </c>
      <c r="X55" s="470">
        <v>140</v>
      </c>
      <c r="Y55" s="472">
        <f t="shared" si="27"/>
        <v>5881</v>
      </c>
      <c r="Z55" s="476">
        <f t="shared" si="28"/>
        <v>0.23346369665022948</v>
      </c>
    </row>
    <row r="56" spans="1:26" ht="21" customHeight="1">
      <c r="A56" s="510" t="s">
        <v>555</v>
      </c>
      <c r="B56" s="468" t="s">
        <v>556</v>
      </c>
      <c r="C56" s="469">
        <v>0</v>
      </c>
      <c r="D56" s="470">
        <v>0</v>
      </c>
      <c r="E56" s="471">
        <v>994</v>
      </c>
      <c r="F56" s="470">
        <v>895</v>
      </c>
      <c r="G56" s="472">
        <f t="shared" si="6"/>
        <v>1889</v>
      </c>
      <c r="H56" s="473">
        <f t="shared" si="22"/>
        <v>0.0004534070817913732</v>
      </c>
      <c r="I56" s="474">
        <v>654</v>
      </c>
      <c r="J56" s="470">
        <v>573</v>
      </c>
      <c r="K56" s="471">
        <v>629</v>
      </c>
      <c r="L56" s="470">
        <v>798</v>
      </c>
      <c r="M56" s="472">
        <f t="shared" si="23"/>
        <v>2654</v>
      </c>
      <c r="N56" s="475">
        <f t="shared" si="24"/>
        <v>-0.28824415975885453</v>
      </c>
      <c r="O56" s="469"/>
      <c r="P56" s="470"/>
      <c r="Q56" s="471">
        <v>4758</v>
      </c>
      <c r="R56" s="470">
        <v>3277</v>
      </c>
      <c r="S56" s="472">
        <f t="shared" si="25"/>
        <v>8035</v>
      </c>
      <c r="T56" s="473">
        <f t="shared" si="26"/>
        <v>0.0006536661273548252</v>
      </c>
      <c r="U56" s="474">
        <v>2054</v>
      </c>
      <c r="V56" s="470">
        <v>1566</v>
      </c>
      <c r="W56" s="471">
        <v>3066</v>
      </c>
      <c r="X56" s="470">
        <v>2304</v>
      </c>
      <c r="Y56" s="472">
        <f t="shared" si="27"/>
        <v>8990</v>
      </c>
      <c r="Z56" s="476">
        <f t="shared" si="28"/>
        <v>-0.1062291434927698</v>
      </c>
    </row>
    <row r="57" spans="1:26" ht="21" customHeight="1">
      <c r="A57" s="510" t="s">
        <v>557</v>
      </c>
      <c r="B57" s="468" t="s">
        <v>557</v>
      </c>
      <c r="C57" s="469">
        <v>780</v>
      </c>
      <c r="D57" s="470">
        <v>774</v>
      </c>
      <c r="E57" s="471">
        <v>73</v>
      </c>
      <c r="F57" s="470">
        <v>17</v>
      </c>
      <c r="G57" s="472">
        <f t="shared" si="6"/>
        <v>1644</v>
      </c>
      <c r="H57" s="473">
        <f t="shared" si="22"/>
        <v>0.0003946009753652819</v>
      </c>
      <c r="I57" s="474">
        <v>804</v>
      </c>
      <c r="J57" s="470">
        <v>721</v>
      </c>
      <c r="K57" s="471">
        <v>69</v>
      </c>
      <c r="L57" s="470">
        <v>15</v>
      </c>
      <c r="M57" s="472">
        <f t="shared" si="23"/>
        <v>1609</v>
      </c>
      <c r="N57" s="475">
        <f t="shared" si="24"/>
        <v>0.021752641392169147</v>
      </c>
      <c r="O57" s="469">
        <v>2261</v>
      </c>
      <c r="P57" s="470">
        <v>2293</v>
      </c>
      <c r="Q57" s="471">
        <v>176</v>
      </c>
      <c r="R57" s="470">
        <v>159</v>
      </c>
      <c r="S57" s="472">
        <f t="shared" si="25"/>
        <v>4889</v>
      </c>
      <c r="T57" s="473">
        <f t="shared" si="26"/>
        <v>0.0003977316361714673</v>
      </c>
      <c r="U57" s="474">
        <v>2290</v>
      </c>
      <c r="V57" s="470">
        <v>2365</v>
      </c>
      <c r="W57" s="471">
        <v>178</v>
      </c>
      <c r="X57" s="470">
        <v>62</v>
      </c>
      <c r="Y57" s="472">
        <f t="shared" si="27"/>
        <v>4895</v>
      </c>
      <c r="Z57" s="476">
        <f t="shared" si="28"/>
        <v>-0.0012257405515831987</v>
      </c>
    </row>
    <row r="58" spans="1:26" ht="21" customHeight="1">
      <c r="A58" s="510" t="s">
        <v>558</v>
      </c>
      <c r="B58" s="468" t="s">
        <v>559</v>
      </c>
      <c r="C58" s="469">
        <v>0</v>
      </c>
      <c r="D58" s="470">
        <v>0</v>
      </c>
      <c r="E58" s="471">
        <v>812</v>
      </c>
      <c r="F58" s="470">
        <v>822</v>
      </c>
      <c r="G58" s="472">
        <f t="shared" si="6"/>
        <v>1634</v>
      </c>
      <c r="H58" s="473">
        <f t="shared" si="22"/>
        <v>0.00039220072612340066</v>
      </c>
      <c r="I58" s="474"/>
      <c r="J58" s="470"/>
      <c r="K58" s="471">
        <v>774</v>
      </c>
      <c r="L58" s="470">
        <v>799</v>
      </c>
      <c r="M58" s="472">
        <f t="shared" si="23"/>
        <v>1573</v>
      </c>
      <c r="N58" s="475">
        <f t="shared" si="24"/>
        <v>0.03877940241576616</v>
      </c>
      <c r="O58" s="469"/>
      <c r="P58" s="470"/>
      <c r="Q58" s="471">
        <v>2438</v>
      </c>
      <c r="R58" s="470">
        <v>2586</v>
      </c>
      <c r="S58" s="472">
        <f t="shared" si="25"/>
        <v>5024</v>
      </c>
      <c r="T58" s="473">
        <f t="shared" si="26"/>
        <v>0.0004087142033392211</v>
      </c>
      <c r="U58" s="474"/>
      <c r="V58" s="470"/>
      <c r="W58" s="471">
        <v>2352</v>
      </c>
      <c r="X58" s="470">
        <v>2584</v>
      </c>
      <c r="Y58" s="472">
        <f t="shared" si="27"/>
        <v>4936</v>
      </c>
      <c r="Z58" s="476">
        <f t="shared" si="28"/>
        <v>0.017828200972447306</v>
      </c>
    </row>
    <row r="59" spans="1:26" ht="21" customHeight="1">
      <c r="A59" s="510" t="s">
        <v>560</v>
      </c>
      <c r="B59" s="468" t="s">
        <v>561</v>
      </c>
      <c r="C59" s="469">
        <v>573</v>
      </c>
      <c r="D59" s="470">
        <v>708</v>
      </c>
      <c r="E59" s="471">
        <v>142</v>
      </c>
      <c r="F59" s="470">
        <v>131</v>
      </c>
      <c r="G59" s="472">
        <f t="shared" si="6"/>
        <v>1554</v>
      </c>
      <c r="H59" s="473">
        <f t="shared" si="22"/>
        <v>0.00037299873218835046</v>
      </c>
      <c r="I59" s="474">
        <v>392</v>
      </c>
      <c r="J59" s="470">
        <v>561</v>
      </c>
      <c r="K59" s="471">
        <v>125</v>
      </c>
      <c r="L59" s="470">
        <v>97</v>
      </c>
      <c r="M59" s="472">
        <f t="shared" si="23"/>
        <v>1175</v>
      </c>
      <c r="N59" s="475">
        <f t="shared" si="24"/>
        <v>0.3225531914893618</v>
      </c>
      <c r="O59" s="469">
        <v>1446</v>
      </c>
      <c r="P59" s="470">
        <v>1827</v>
      </c>
      <c r="Q59" s="471">
        <v>286</v>
      </c>
      <c r="R59" s="470">
        <v>294</v>
      </c>
      <c r="S59" s="472">
        <f t="shared" si="25"/>
        <v>3853</v>
      </c>
      <c r="T59" s="473">
        <f t="shared" si="26"/>
        <v>0.00031345060220263113</v>
      </c>
      <c r="U59" s="474">
        <v>1304</v>
      </c>
      <c r="V59" s="470">
        <v>1646</v>
      </c>
      <c r="W59" s="471">
        <v>350</v>
      </c>
      <c r="X59" s="470">
        <v>429</v>
      </c>
      <c r="Y59" s="472">
        <f t="shared" si="27"/>
        <v>3729</v>
      </c>
      <c r="Z59" s="476">
        <f t="shared" si="28"/>
        <v>0.03325288281040484</v>
      </c>
    </row>
    <row r="60" spans="1:26" ht="21" customHeight="1">
      <c r="A60" s="510" t="s">
        <v>562</v>
      </c>
      <c r="B60" s="468" t="s">
        <v>563</v>
      </c>
      <c r="C60" s="469">
        <v>0</v>
      </c>
      <c r="D60" s="470">
        <v>0</v>
      </c>
      <c r="E60" s="471">
        <v>780</v>
      </c>
      <c r="F60" s="470">
        <v>588</v>
      </c>
      <c r="G60" s="472">
        <f t="shared" si="6"/>
        <v>1368</v>
      </c>
      <c r="H60" s="473">
        <f t="shared" si="22"/>
        <v>0.0003283540962893587</v>
      </c>
      <c r="I60" s="474"/>
      <c r="J60" s="470"/>
      <c r="K60" s="471">
        <v>562</v>
      </c>
      <c r="L60" s="470">
        <v>502</v>
      </c>
      <c r="M60" s="472">
        <f t="shared" si="23"/>
        <v>1064</v>
      </c>
      <c r="N60" s="475">
        <f t="shared" si="24"/>
        <v>0.2857142857142858</v>
      </c>
      <c r="O60" s="469"/>
      <c r="P60" s="470"/>
      <c r="Q60" s="471">
        <v>1900</v>
      </c>
      <c r="R60" s="470">
        <v>1694</v>
      </c>
      <c r="S60" s="472">
        <f t="shared" si="25"/>
        <v>3594</v>
      </c>
      <c r="T60" s="473">
        <f t="shared" si="26"/>
        <v>0.00029238034371042206</v>
      </c>
      <c r="U60" s="474"/>
      <c r="V60" s="470"/>
      <c r="W60" s="471">
        <v>1587</v>
      </c>
      <c r="X60" s="470">
        <v>1582</v>
      </c>
      <c r="Y60" s="472">
        <f t="shared" si="27"/>
        <v>3169</v>
      </c>
      <c r="Z60" s="476">
        <f t="shared" si="28"/>
        <v>0.13411170716314302</v>
      </c>
    </row>
    <row r="61" spans="1:26" ht="21" customHeight="1">
      <c r="A61" s="510" t="s">
        <v>564</v>
      </c>
      <c r="B61" s="468" t="s">
        <v>565</v>
      </c>
      <c r="C61" s="469">
        <v>0</v>
      </c>
      <c r="D61" s="470">
        <v>0</v>
      </c>
      <c r="E61" s="471">
        <v>660</v>
      </c>
      <c r="F61" s="470">
        <v>640</v>
      </c>
      <c r="G61" s="472">
        <f t="shared" si="6"/>
        <v>1300</v>
      </c>
      <c r="H61" s="473">
        <f t="shared" si="22"/>
        <v>0.000312032401444566</v>
      </c>
      <c r="I61" s="474"/>
      <c r="J61" s="470"/>
      <c r="K61" s="471">
        <v>643</v>
      </c>
      <c r="L61" s="470">
        <v>575</v>
      </c>
      <c r="M61" s="472">
        <f t="shared" si="23"/>
        <v>1218</v>
      </c>
      <c r="N61" s="475">
        <f t="shared" si="24"/>
        <v>0.0673234811165846</v>
      </c>
      <c r="O61" s="469"/>
      <c r="P61" s="470"/>
      <c r="Q61" s="471">
        <v>1985</v>
      </c>
      <c r="R61" s="470">
        <v>1820</v>
      </c>
      <c r="S61" s="472">
        <f t="shared" si="25"/>
        <v>3805</v>
      </c>
      <c r="T61" s="473">
        <f t="shared" si="26"/>
        <v>0.00030954568943187427</v>
      </c>
      <c r="U61" s="474"/>
      <c r="V61" s="470"/>
      <c r="W61" s="471">
        <v>1871</v>
      </c>
      <c r="X61" s="470">
        <v>1635</v>
      </c>
      <c r="Y61" s="472">
        <f t="shared" si="27"/>
        <v>3506</v>
      </c>
      <c r="Z61" s="476">
        <f t="shared" si="28"/>
        <v>0.08528237307472897</v>
      </c>
    </row>
    <row r="62" spans="1:26" ht="21" customHeight="1">
      <c r="A62" s="510" t="s">
        <v>566</v>
      </c>
      <c r="B62" s="468" t="s">
        <v>567</v>
      </c>
      <c r="C62" s="469">
        <v>410</v>
      </c>
      <c r="D62" s="470">
        <v>404</v>
      </c>
      <c r="E62" s="471">
        <v>122</v>
      </c>
      <c r="F62" s="470">
        <v>89</v>
      </c>
      <c r="G62" s="472">
        <f t="shared" si="6"/>
        <v>1025</v>
      </c>
      <c r="H62" s="473">
        <f t="shared" si="22"/>
        <v>0.0002460255472928309</v>
      </c>
      <c r="I62" s="474">
        <v>336</v>
      </c>
      <c r="J62" s="470">
        <v>365</v>
      </c>
      <c r="K62" s="471">
        <v>7</v>
      </c>
      <c r="L62" s="470">
        <v>9</v>
      </c>
      <c r="M62" s="472">
        <f t="shared" si="23"/>
        <v>717</v>
      </c>
      <c r="N62" s="475">
        <f t="shared" si="24"/>
        <v>0.4295676429567643</v>
      </c>
      <c r="O62" s="469">
        <v>1411</v>
      </c>
      <c r="P62" s="470">
        <v>1288</v>
      </c>
      <c r="Q62" s="471">
        <v>499</v>
      </c>
      <c r="R62" s="470">
        <v>409</v>
      </c>
      <c r="S62" s="472">
        <f t="shared" si="25"/>
        <v>3607</v>
      </c>
      <c r="T62" s="473">
        <f t="shared" si="26"/>
        <v>0.0002934379242525021</v>
      </c>
      <c r="U62" s="474">
        <v>1132</v>
      </c>
      <c r="V62" s="470">
        <v>1011</v>
      </c>
      <c r="W62" s="471">
        <v>26</v>
      </c>
      <c r="X62" s="470">
        <v>27</v>
      </c>
      <c r="Y62" s="472">
        <f t="shared" si="27"/>
        <v>2196</v>
      </c>
      <c r="Z62" s="476">
        <f t="shared" si="28"/>
        <v>0.6425318761384335</v>
      </c>
    </row>
    <row r="63" spans="1:26" ht="21" customHeight="1">
      <c r="A63" s="510" t="s">
        <v>568</v>
      </c>
      <c r="B63" s="468" t="s">
        <v>568</v>
      </c>
      <c r="C63" s="469">
        <v>0</v>
      </c>
      <c r="D63" s="470">
        <v>0</v>
      </c>
      <c r="E63" s="471">
        <v>470</v>
      </c>
      <c r="F63" s="470">
        <v>472</v>
      </c>
      <c r="G63" s="472">
        <f t="shared" si="6"/>
        <v>942</v>
      </c>
      <c r="H63" s="473">
        <f t="shared" si="22"/>
        <v>0.00022610347858521628</v>
      </c>
      <c r="I63" s="474"/>
      <c r="J63" s="470"/>
      <c r="K63" s="471">
        <v>464</v>
      </c>
      <c r="L63" s="470">
        <v>421</v>
      </c>
      <c r="M63" s="472">
        <f t="shared" si="23"/>
        <v>885</v>
      </c>
      <c r="N63" s="475">
        <f t="shared" si="24"/>
        <v>0.06440677966101704</v>
      </c>
      <c r="O63" s="469"/>
      <c r="P63" s="470"/>
      <c r="Q63" s="471">
        <v>1510</v>
      </c>
      <c r="R63" s="470">
        <v>1418</v>
      </c>
      <c r="S63" s="472">
        <f t="shared" si="25"/>
        <v>2928</v>
      </c>
      <c r="T63" s="473">
        <f t="shared" si="26"/>
        <v>0.00023819967901617025</v>
      </c>
      <c r="U63" s="474"/>
      <c r="V63" s="470"/>
      <c r="W63" s="471">
        <v>1477</v>
      </c>
      <c r="X63" s="470">
        <v>1393</v>
      </c>
      <c r="Y63" s="472">
        <f t="shared" si="27"/>
        <v>2870</v>
      </c>
      <c r="Z63" s="476">
        <f t="shared" si="28"/>
        <v>0.0202090592334494</v>
      </c>
    </row>
    <row r="64" spans="1:26" ht="21" customHeight="1">
      <c r="A64" s="510" t="s">
        <v>569</v>
      </c>
      <c r="B64" s="468" t="s">
        <v>569</v>
      </c>
      <c r="C64" s="469">
        <v>423</v>
      </c>
      <c r="D64" s="470">
        <v>348</v>
      </c>
      <c r="E64" s="471">
        <v>64</v>
      </c>
      <c r="F64" s="470">
        <v>41</v>
      </c>
      <c r="G64" s="472">
        <f t="shared" si="6"/>
        <v>876</v>
      </c>
      <c r="H64" s="473">
        <f t="shared" si="22"/>
        <v>0.00021026183358879987</v>
      </c>
      <c r="I64" s="474">
        <v>392</v>
      </c>
      <c r="J64" s="470">
        <v>411</v>
      </c>
      <c r="K64" s="471">
        <v>268</v>
      </c>
      <c r="L64" s="470">
        <v>253</v>
      </c>
      <c r="M64" s="472">
        <f t="shared" si="23"/>
        <v>1324</v>
      </c>
      <c r="N64" s="475">
        <f t="shared" si="24"/>
        <v>-0.3383685800604229</v>
      </c>
      <c r="O64" s="469">
        <v>1664</v>
      </c>
      <c r="P64" s="470">
        <v>1323</v>
      </c>
      <c r="Q64" s="471">
        <v>226</v>
      </c>
      <c r="R64" s="470">
        <v>192</v>
      </c>
      <c r="S64" s="472">
        <f t="shared" si="25"/>
        <v>3405</v>
      </c>
      <c r="T64" s="473">
        <f t="shared" si="26"/>
        <v>0.0002770047496755668</v>
      </c>
      <c r="U64" s="474">
        <v>1395</v>
      </c>
      <c r="V64" s="470">
        <v>1286</v>
      </c>
      <c r="W64" s="471">
        <v>1192</v>
      </c>
      <c r="X64" s="470">
        <v>1068</v>
      </c>
      <c r="Y64" s="472">
        <f t="shared" si="27"/>
        <v>4941</v>
      </c>
      <c r="Z64" s="476">
        <f t="shared" si="28"/>
        <v>-0.31086824529447477</v>
      </c>
    </row>
    <row r="65" spans="1:26" ht="21" customHeight="1">
      <c r="A65" s="510" t="s">
        <v>570</v>
      </c>
      <c r="B65" s="468" t="s">
        <v>570</v>
      </c>
      <c r="C65" s="469">
        <v>0</v>
      </c>
      <c r="D65" s="470">
        <v>0</v>
      </c>
      <c r="E65" s="471">
        <v>430</v>
      </c>
      <c r="F65" s="470">
        <v>422</v>
      </c>
      <c r="G65" s="472">
        <f t="shared" si="6"/>
        <v>852</v>
      </c>
      <c r="H65" s="473">
        <f t="shared" si="22"/>
        <v>0.0002045012354082848</v>
      </c>
      <c r="I65" s="474"/>
      <c r="J65" s="470"/>
      <c r="K65" s="471">
        <v>475</v>
      </c>
      <c r="L65" s="470">
        <v>462</v>
      </c>
      <c r="M65" s="472">
        <f t="shared" si="23"/>
        <v>937</v>
      </c>
      <c r="N65" s="475">
        <f t="shared" si="24"/>
        <v>-0.0907150480256137</v>
      </c>
      <c r="O65" s="469"/>
      <c r="P65" s="470"/>
      <c r="Q65" s="471">
        <v>1205</v>
      </c>
      <c r="R65" s="470">
        <v>1235</v>
      </c>
      <c r="S65" s="472">
        <f t="shared" si="25"/>
        <v>2440</v>
      </c>
      <c r="T65" s="473">
        <f t="shared" si="26"/>
        <v>0.0001984997325134752</v>
      </c>
      <c r="U65" s="474"/>
      <c r="V65" s="470"/>
      <c r="W65" s="471">
        <v>1636</v>
      </c>
      <c r="X65" s="470">
        <v>1551</v>
      </c>
      <c r="Y65" s="472">
        <f t="shared" si="27"/>
        <v>3187</v>
      </c>
      <c r="Z65" s="476">
        <f t="shared" si="28"/>
        <v>-0.23438970818951987</v>
      </c>
    </row>
    <row r="66" spans="1:26" ht="21" customHeight="1" thickBot="1">
      <c r="A66" s="511" t="s">
        <v>48</v>
      </c>
      <c r="B66" s="477" t="s">
        <v>48</v>
      </c>
      <c r="C66" s="478">
        <v>922</v>
      </c>
      <c r="D66" s="479">
        <v>936</v>
      </c>
      <c r="E66" s="480">
        <v>5758</v>
      </c>
      <c r="F66" s="479">
        <v>6190</v>
      </c>
      <c r="G66" s="481">
        <f t="shared" si="6"/>
        <v>13806</v>
      </c>
      <c r="H66" s="482">
        <f t="shared" si="22"/>
        <v>0.003313784103341291</v>
      </c>
      <c r="I66" s="483">
        <v>962</v>
      </c>
      <c r="J66" s="479">
        <v>805</v>
      </c>
      <c r="K66" s="480">
        <v>6175</v>
      </c>
      <c r="L66" s="479">
        <v>6050</v>
      </c>
      <c r="M66" s="481">
        <f t="shared" si="23"/>
        <v>13992</v>
      </c>
      <c r="N66" s="484">
        <f t="shared" si="24"/>
        <v>-0.013293310463121766</v>
      </c>
      <c r="O66" s="478">
        <v>2307</v>
      </c>
      <c r="P66" s="479">
        <v>2235</v>
      </c>
      <c r="Q66" s="480">
        <v>17473</v>
      </c>
      <c r="R66" s="479">
        <v>18203</v>
      </c>
      <c r="S66" s="481">
        <f t="shared" si="25"/>
        <v>40218</v>
      </c>
      <c r="T66" s="482">
        <f t="shared" si="26"/>
        <v>0.0032718287877979285</v>
      </c>
      <c r="U66" s="483">
        <v>2822</v>
      </c>
      <c r="V66" s="479">
        <v>2611</v>
      </c>
      <c r="W66" s="480">
        <v>17461</v>
      </c>
      <c r="X66" s="479">
        <v>17847</v>
      </c>
      <c r="Y66" s="481">
        <f t="shared" si="27"/>
        <v>40741</v>
      </c>
      <c r="Z66" s="485">
        <f t="shared" si="28"/>
        <v>-0.012837191036057072</v>
      </c>
    </row>
    <row r="67" spans="1:2" ht="9" customHeight="1" thickTop="1">
      <c r="A67" s="24"/>
      <c r="B67" s="24"/>
    </row>
    <row r="68" spans="1:2" ht="15">
      <c r="A68" s="24" t="s">
        <v>132</v>
      </c>
      <c r="B68" s="24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7:Z65536 N67:N65536">
    <cfRule type="cellIs" priority="7" dxfId="97" operator="lessThan" stopIfTrue="1">
      <formula>0</formula>
    </cfRule>
  </conditionalFormatting>
  <conditionalFormatting sqref="N10:N66 Z10:Z66">
    <cfRule type="cellIs" priority="8" dxfId="97" operator="lessThan" stopIfTrue="1">
      <formula>0</formula>
    </cfRule>
    <cfRule type="cellIs" priority="9" dxfId="99" operator="greaterThanOrEqual" stopIfTrue="1">
      <formula>0</formula>
    </cfRule>
  </conditionalFormatting>
  <conditionalFormatting sqref="H7:H9">
    <cfRule type="cellIs" priority="4" dxfId="97" operator="lessThan" stopIfTrue="1">
      <formula>0</formula>
    </cfRule>
  </conditionalFormatting>
  <conditionalFormatting sqref="N7:N9">
    <cfRule type="cellIs" priority="3" dxfId="97" operator="lessThan" stopIfTrue="1">
      <formula>0</formula>
    </cfRule>
  </conditionalFormatting>
  <conditionalFormatting sqref="T7:T9">
    <cfRule type="cellIs" priority="2" dxfId="97" operator="lessThan" stopIfTrue="1">
      <formula>0</formula>
    </cfRule>
  </conditionalFormatting>
  <conditionalFormatting sqref="Z7:Z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7"/>
  <sheetViews>
    <sheetView showGridLines="0" zoomScale="80" zoomScaleNormal="80" zoomScalePageLayoutView="0" workbookViewId="0" topLeftCell="A4">
      <selection activeCell="A26" sqref="A26"/>
    </sheetView>
  </sheetViews>
  <sheetFormatPr defaultColWidth="8.00390625" defaultRowHeight="15"/>
  <cols>
    <col min="1" max="1" width="30.28125" style="23" customWidth="1"/>
    <col min="2" max="2" width="40.421875" style="23" bestFit="1" customWidth="1"/>
    <col min="3" max="3" width="9.57421875" style="23" customWidth="1"/>
    <col min="4" max="4" width="10.421875" style="23" customWidth="1"/>
    <col min="5" max="5" width="8.57421875" style="23" bestFit="1" customWidth="1"/>
    <col min="6" max="6" width="10.57421875" style="23" bestFit="1" customWidth="1"/>
    <col min="7" max="7" width="10.00390625" style="23" customWidth="1"/>
    <col min="8" max="8" width="10.7109375" style="23" customWidth="1"/>
    <col min="9" max="9" width="9.421875" style="23" customWidth="1"/>
    <col min="10" max="10" width="11.57421875" style="23" bestFit="1" customWidth="1"/>
    <col min="11" max="11" width="9.00390625" style="23" bestFit="1" customWidth="1"/>
    <col min="12" max="12" width="10.57421875" style="23" bestFit="1" customWidth="1"/>
    <col min="13" max="13" width="9.8515625" style="23" customWidth="1"/>
    <col min="14" max="14" width="10.00390625" style="23" customWidth="1"/>
    <col min="15" max="15" width="10.421875" style="23" customWidth="1"/>
    <col min="16" max="16" width="12.421875" style="23" bestFit="1" customWidth="1"/>
    <col min="17" max="17" width="9.421875" style="23" customWidth="1"/>
    <col min="18" max="18" width="10.57421875" style="23" bestFit="1" customWidth="1"/>
    <col min="19" max="19" width="11.8515625" style="23" customWidth="1"/>
    <col min="20" max="20" width="10.140625" style="23" customWidth="1"/>
    <col min="21" max="21" width="10.28125" style="23" customWidth="1"/>
    <col min="22" max="22" width="11.57421875" style="23" bestFit="1" customWidth="1"/>
    <col min="23" max="24" width="10.28125" style="23" customWidth="1"/>
    <col min="25" max="25" width="10.7109375" style="23" customWidth="1"/>
    <col min="26" max="26" width="9.8515625" style="23" bestFit="1" customWidth="1"/>
    <col min="27" max="16384" width="8.00390625" style="23" customWidth="1"/>
  </cols>
  <sheetData>
    <row r="1" spans="1:24" ht="15.75">
      <c r="A1" s="211" t="s">
        <v>148</v>
      </c>
      <c r="B1" s="207"/>
      <c r="C1" s="207"/>
      <c r="D1" s="207"/>
      <c r="E1" s="207"/>
      <c r="F1" s="207"/>
      <c r="G1" s="207"/>
      <c r="H1" s="207"/>
      <c r="I1" s="207"/>
      <c r="W1" s="205" t="s">
        <v>26</v>
      </c>
      <c r="X1" s="205"/>
    </row>
    <row r="2" spans="1:24" ht="15.75">
      <c r="A2" s="211" t="s">
        <v>149</v>
      </c>
      <c r="B2" s="207"/>
      <c r="C2" s="207"/>
      <c r="D2" s="207"/>
      <c r="E2" s="207"/>
      <c r="F2" s="207"/>
      <c r="G2" s="207"/>
      <c r="H2" s="207"/>
      <c r="I2" s="207"/>
      <c r="W2" s="205"/>
      <c r="X2" s="205"/>
    </row>
    <row r="3" ht="5.25" customHeight="1" thickBot="1"/>
    <row r="4" spans="1:26" ht="24.75" customHeight="1" thickTop="1">
      <c r="A4" s="643" t="s">
        <v>115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5"/>
    </row>
    <row r="5" spans="1:26" ht="21" customHeight="1" thickBot="1">
      <c r="A5" s="655" t="s">
        <v>40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7"/>
    </row>
    <row r="6" spans="1:26" s="41" customFormat="1" ht="19.5" customHeight="1" thickBot="1" thickTop="1">
      <c r="A6" s="719" t="s">
        <v>113</v>
      </c>
      <c r="B6" s="731" t="s">
        <v>114</v>
      </c>
      <c r="C6" s="734" t="s">
        <v>33</v>
      </c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6"/>
      <c r="O6" s="737" t="s">
        <v>32</v>
      </c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6"/>
    </row>
    <row r="7" spans="1:26" s="40" customFormat="1" ht="26.25" customHeight="1" thickBot="1">
      <c r="A7" s="720"/>
      <c r="B7" s="732"/>
      <c r="C7" s="728" t="s">
        <v>154</v>
      </c>
      <c r="D7" s="724"/>
      <c r="E7" s="724"/>
      <c r="F7" s="724"/>
      <c r="G7" s="725"/>
      <c r="H7" s="726" t="s">
        <v>31</v>
      </c>
      <c r="I7" s="728" t="s">
        <v>155</v>
      </c>
      <c r="J7" s="724"/>
      <c r="K7" s="724"/>
      <c r="L7" s="724"/>
      <c r="M7" s="725"/>
      <c r="N7" s="726" t="s">
        <v>30</v>
      </c>
      <c r="O7" s="723" t="s">
        <v>156</v>
      </c>
      <c r="P7" s="724"/>
      <c r="Q7" s="724"/>
      <c r="R7" s="724"/>
      <c r="S7" s="725"/>
      <c r="T7" s="726" t="s">
        <v>31</v>
      </c>
      <c r="U7" s="723" t="s">
        <v>157</v>
      </c>
      <c r="V7" s="724"/>
      <c r="W7" s="724"/>
      <c r="X7" s="724"/>
      <c r="Y7" s="725"/>
      <c r="Z7" s="726" t="s">
        <v>30</v>
      </c>
    </row>
    <row r="8" spans="1:26" s="35" customFormat="1" ht="26.25" customHeight="1">
      <c r="A8" s="721"/>
      <c r="B8" s="732"/>
      <c r="C8" s="659" t="s">
        <v>20</v>
      </c>
      <c r="D8" s="654"/>
      <c r="E8" s="650" t="s">
        <v>19</v>
      </c>
      <c r="F8" s="654"/>
      <c r="G8" s="639" t="s">
        <v>15</v>
      </c>
      <c r="H8" s="632"/>
      <c r="I8" s="729" t="s">
        <v>20</v>
      </c>
      <c r="J8" s="654"/>
      <c r="K8" s="650" t="s">
        <v>19</v>
      </c>
      <c r="L8" s="654"/>
      <c r="M8" s="639" t="s">
        <v>15</v>
      </c>
      <c r="N8" s="632"/>
      <c r="O8" s="729" t="s">
        <v>20</v>
      </c>
      <c r="P8" s="654"/>
      <c r="Q8" s="650" t="s">
        <v>19</v>
      </c>
      <c r="R8" s="654"/>
      <c r="S8" s="639" t="s">
        <v>15</v>
      </c>
      <c r="T8" s="632"/>
      <c r="U8" s="729" t="s">
        <v>20</v>
      </c>
      <c r="V8" s="654"/>
      <c r="W8" s="650" t="s">
        <v>19</v>
      </c>
      <c r="X8" s="654"/>
      <c r="Y8" s="639" t="s">
        <v>15</v>
      </c>
      <c r="Z8" s="632"/>
    </row>
    <row r="9" spans="1:26" s="35" customFormat="1" ht="19.5" customHeight="1" thickBot="1">
      <c r="A9" s="722"/>
      <c r="B9" s="733"/>
      <c r="C9" s="38" t="s">
        <v>28</v>
      </c>
      <c r="D9" s="36" t="s">
        <v>27</v>
      </c>
      <c r="E9" s="37" t="s">
        <v>28</v>
      </c>
      <c r="F9" s="99" t="s">
        <v>27</v>
      </c>
      <c r="G9" s="730"/>
      <c r="H9" s="727"/>
      <c r="I9" s="38" t="s">
        <v>28</v>
      </c>
      <c r="J9" s="36" t="s">
        <v>27</v>
      </c>
      <c r="K9" s="37" t="s">
        <v>28</v>
      </c>
      <c r="L9" s="99" t="s">
        <v>27</v>
      </c>
      <c r="M9" s="730"/>
      <c r="N9" s="727"/>
      <c r="O9" s="38" t="s">
        <v>28</v>
      </c>
      <c r="P9" s="36" t="s">
        <v>27</v>
      </c>
      <c r="Q9" s="37" t="s">
        <v>28</v>
      </c>
      <c r="R9" s="99" t="s">
        <v>27</v>
      </c>
      <c r="S9" s="730"/>
      <c r="T9" s="727"/>
      <c r="U9" s="38" t="s">
        <v>28</v>
      </c>
      <c r="V9" s="36" t="s">
        <v>27</v>
      </c>
      <c r="W9" s="37" t="s">
        <v>28</v>
      </c>
      <c r="X9" s="99" t="s">
        <v>27</v>
      </c>
      <c r="Y9" s="730"/>
      <c r="Z9" s="727"/>
    </row>
    <row r="10" spans="1:26" s="25" customFormat="1" ht="18" customHeight="1" thickBot="1" thickTop="1">
      <c r="A10" s="34" t="s">
        <v>22</v>
      </c>
      <c r="B10" s="97"/>
      <c r="C10" s="33">
        <f>SUM(C11:C54)</f>
        <v>12988.583999999999</v>
      </c>
      <c r="D10" s="27">
        <f>SUM(D11:D54)</f>
        <v>12988.584</v>
      </c>
      <c r="E10" s="28">
        <f>SUM(E11:E54)</f>
        <v>1433.63</v>
      </c>
      <c r="F10" s="27">
        <f>SUM(F11:F54)</f>
        <v>1433.6300000000003</v>
      </c>
      <c r="G10" s="26">
        <f aca="true" t="shared" si="0" ref="G10:G21">SUM(C10:F10)</f>
        <v>28844.428</v>
      </c>
      <c r="H10" s="30">
        <f aca="true" t="shared" si="1" ref="H10:H54">G10/$G$10</f>
        <v>1</v>
      </c>
      <c r="I10" s="29">
        <f>SUM(I11:I54)</f>
        <v>12866.633000000003</v>
      </c>
      <c r="J10" s="27">
        <f>SUM(J11:J54)</f>
        <v>12866.633000000003</v>
      </c>
      <c r="K10" s="28">
        <f>SUM(K11:K54)</f>
        <v>2284.724</v>
      </c>
      <c r="L10" s="27">
        <f>SUM(L11:L54)</f>
        <v>2284.724000000001</v>
      </c>
      <c r="M10" s="26">
        <f aca="true" t="shared" si="2" ref="M10:M21">SUM(I10:L10)</f>
        <v>30302.714000000007</v>
      </c>
      <c r="N10" s="32">
        <f aca="true" t="shared" si="3" ref="N10:N21">IF(ISERROR(G10/M10-1),"         /0",(G10/M10-1))</f>
        <v>-0.048123940317689295</v>
      </c>
      <c r="O10" s="31">
        <f>SUM(O11:O54)</f>
        <v>35778.97899999999</v>
      </c>
      <c r="P10" s="27">
        <f>SUM(P11:P54)</f>
        <v>35778.97899999999</v>
      </c>
      <c r="Q10" s="28">
        <f>SUM(Q11:Q54)</f>
        <v>3944.9169999999995</v>
      </c>
      <c r="R10" s="27">
        <f>SUM(R11:R54)</f>
        <v>3944.9169999999986</v>
      </c>
      <c r="S10" s="26">
        <f aca="true" t="shared" si="4" ref="S10:S21">SUM(O10:R10)</f>
        <v>79447.79199999999</v>
      </c>
      <c r="T10" s="30">
        <f aca="true" t="shared" si="5" ref="T10:T54">S10/$S$10</f>
        <v>1</v>
      </c>
      <c r="U10" s="29">
        <f>SUM(U11:U54)</f>
        <v>35573.541</v>
      </c>
      <c r="V10" s="27">
        <f>SUM(V11:V54)</f>
        <v>35573.541</v>
      </c>
      <c r="W10" s="28">
        <f>SUM(W11:W54)</f>
        <v>6122.789999999999</v>
      </c>
      <c r="X10" s="27">
        <f>SUM(X11:X54)</f>
        <v>6122.790000000001</v>
      </c>
      <c r="Y10" s="26">
        <f aca="true" t="shared" si="6" ref="Y10:Y21">SUM(U10:X10)</f>
        <v>83392.66199999998</v>
      </c>
      <c r="Z10" s="32">
        <f>IF(ISERROR(S10/Y10-1),"         /0",(S10/Y10-1))</f>
        <v>-0.047304761658765515</v>
      </c>
    </row>
    <row r="11" spans="1:26" ht="18.75" customHeight="1" thickTop="1">
      <c r="A11" s="320" t="s">
        <v>466</v>
      </c>
      <c r="B11" s="486" t="s">
        <v>467</v>
      </c>
      <c r="C11" s="321">
        <v>6525.626</v>
      </c>
      <c r="D11" s="322">
        <v>4818.960000000001</v>
      </c>
      <c r="E11" s="323">
        <v>253.06700000000006</v>
      </c>
      <c r="F11" s="322">
        <v>358.698</v>
      </c>
      <c r="G11" s="324">
        <f t="shared" si="0"/>
        <v>11956.351000000002</v>
      </c>
      <c r="H11" s="325">
        <f t="shared" si="1"/>
        <v>0.41451163462142504</v>
      </c>
      <c r="I11" s="326">
        <v>6640.251999999999</v>
      </c>
      <c r="J11" s="322">
        <v>4825.893000000002</v>
      </c>
      <c r="K11" s="323">
        <v>684.522</v>
      </c>
      <c r="L11" s="322">
        <v>728.418</v>
      </c>
      <c r="M11" s="324">
        <f t="shared" si="2"/>
        <v>12879.085000000001</v>
      </c>
      <c r="N11" s="327">
        <f t="shared" si="3"/>
        <v>-0.07164592826276084</v>
      </c>
      <c r="O11" s="321">
        <v>18151.321</v>
      </c>
      <c r="P11" s="322">
        <v>12756.205</v>
      </c>
      <c r="Q11" s="323">
        <v>716.8369999999999</v>
      </c>
      <c r="R11" s="322">
        <v>936.0109999999997</v>
      </c>
      <c r="S11" s="324">
        <f t="shared" si="4"/>
        <v>32560.373999999996</v>
      </c>
      <c r="T11" s="325">
        <f t="shared" si="5"/>
        <v>0.4098335923545868</v>
      </c>
      <c r="U11" s="326">
        <v>18402.464</v>
      </c>
      <c r="V11" s="322">
        <v>13167.160999999998</v>
      </c>
      <c r="W11" s="323">
        <v>1900.419999999999</v>
      </c>
      <c r="X11" s="322">
        <v>1906.3439999999991</v>
      </c>
      <c r="Y11" s="324">
        <f t="shared" si="6"/>
        <v>35376.388999999996</v>
      </c>
      <c r="Z11" s="327">
        <f aca="true" t="shared" si="7" ref="Z11:Z21">IF(ISERROR(S11/Y11-1),"         /0",IF(S11/Y11&gt;5,"  *  ",(S11/Y11-1)))</f>
        <v>-0.07960153875512843</v>
      </c>
    </row>
    <row r="12" spans="1:26" ht="18.75" customHeight="1">
      <c r="A12" s="329" t="s">
        <v>472</v>
      </c>
      <c r="B12" s="487" t="s">
        <v>473</v>
      </c>
      <c r="C12" s="330">
        <v>1559.7299999999998</v>
      </c>
      <c r="D12" s="331">
        <v>1014.436</v>
      </c>
      <c r="E12" s="332">
        <v>24.950000000000003</v>
      </c>
      <c r="F12" s="331">
        <v>36.785000000000004</v>
      </c>
      <c r="G12" s="333">
        <f t="shared" si="0"/>
        <v>2635.9009999999994</v>
      </c>
      <c r="H12" s="334">
        <f>G12/$G$10</f>
        <v>0.09138336873936274</v>
      </c>
      <c r="I12" s="335">
        <v>1366.7399999999998</v>
      </c>
      <c r="J12" s="331">
        <v>821.7050000000002</v>
      </c>
      <c r="K12" s="332">
        <v>247.65699999999998</v>
      </c>
      <c r="L12" s="331">
        <v>278.652</v>
      </c>
      <c r="M12" s="333">
        <f t="shared" si="2"/>
        <v>2714.754</v>
      </c>
      <c r="N12" s="336">
        <f t="shared" si="3"/>
        <v>-0.029046094047563975</v>
      </c>
      <c r="O12" s="330">
        <v>4187.994000000001</v>
      </c>
      <c r="P12" s="331">
        <v>2934.3249999999994</v>
      </c>
      <c r="Q12" s="332">
        <v>43.742</v>
      </c>
      <c r="R12" s="331">
        <v>68.53099999999999</v>
      </c>
      <c r="S12" s="333">
        <f t="shared" si="4"/>
        <v>7234.592</v>
      </c>
      <c r="T12" s="334">
        <f>S12/$S$10</f>
        <v>0.09106095736430285</v>
      </c>
      <c r="U12" s="335">
        <v>3764.335000000001</v>
      </c>
      <c r="V12" s="331">
        <v>2327.8239999999996</v>
      </c>
      <c r="W12" s="332">
        <v>468.73699999999997</v>
      </c>
      <c r="X12" s="331">
        <v>564.509</v>
      </c>
      <c r="Y12" s="333">
        <f t="shared" si="6"/>
        <v>7125.405000000001</v>
      </c>
      <c r="Z12" s="336">
        <f t="shared" si="7"/>
        <v>0.015323620201237453</v>
      </c>
    </row>
    <row r="13" spans="1:26" ht="18.75" customHeight="1">
      <c r="A13" s="329" t="s">
        <v>468</v>
      </c>
      <c r="B13" s="487" t="s">
        <v>469</v>
      </c>
      <c r="C13" s="330">
        <v>1240.899</v>
      </c>
      <c r="D13" s="331">
        <v>1353.5119999999997</v>
      </c>
      <c r="E13" s="332">
        <v>3.844</v>
      </c>
      <c r="F13" s="331">
        <v>13.915</v>
      </c>
      <c r="G13" s="333">
        <f t="shared" si="0"/>
        <v>2612.1699999999996</v>
      </c>
      <c r="H13" s="334">
        <f t="shared" si="1"/>
        <v>0.09056064484967424</v>
      </c>
      <c r="I13" s="335">
        <v>1330.858</v>
      </c>
      <c r="J13" s="331">
        <v>1511.6310000000003</v>
      </c>
      <c r="K13" s="332">
        <v>27.714</v>
      </c>
      <c r="L13" s="331">
        <v>83.62899999999999</v>
      </c>
      <c r="M13" s="333">
        <f t="shared" si="2"/>
        <v>2953.8320000000003</v>
      </c>
      <c r="N13" s="336">
        <f t="shared" si="3"/>
        <v>-0.11566737715618247</v>
      </c>
      <c r="O13" s="330">
        <v>3203.416</v>
      </c>
      <c r="P13" s="331">
        <v>3621.6300000000006</v>
      </c>
      <c r="Q13" s="332">
        <v>31.823999999999998</v>
      </c>
      <c r="R13" s="331">
        <v>26.503999999999998</v>
      </c>
      <c r="S13" s="333">
        <f t="shared" si="4"/>
        <v>6883.374</v>
      </c>
      <c r="T13" s="334">
        <f t="shared" si="5"/>
        <v>0.0866402177671596</v>
      </c>
      <c r="U13" s="335">
        <v>3418.671999999999</v>
      </c>
      <c r="V13" s="331">
        <v>3795.194</v>
      </c>
      <c r="W13" s="332">
        <v>336.9789999999999</v>
      </c>
      <c r="X13" s="331">
        <v>398.74899999999997</v>
      </c>
      <c r="Y13" s="333">
        <f t="shared" si="6"/>
        <v>7949.593999999999</v>
      </c>
      <c r="Z13" s="336">
        <f t="shared" si="7"/>
        <v>-0.13412257280057316</v>
      </c>
    </row>
    <row r="14" spans="1:26" ht="18.75" customHeight="1">
      <c r="A14" s="329" t="s">
        <v>476</v>
      </c>
      <c r="B14" s="487" t="s">
        <v>477</v>
      </c>
      <c r="C14" s="330">
        <v>848.692</v>
      </c>
      <c r="D14" s="331">
        <v>1114.27</v>
      </c>
      <c r="E14" s="332">
        <v>17.357</v>
      </c>
      <c r="F14" s="331">
        <v>38.823</v>
      </c>
      <c r="G14" s="333">
        <f t="shared" si="0"/>
        <v>2019.142</v>
      </c>
      <c r="H14" s="334">
        <f t="shared" si="1"/>
        <v>0.07000111078645761</v>
      </c>
      <c r="I14" s="335">
        <v>930.888</v>
      </c>
      <c r="J14" s="331">
        <v>1052.55</v>
      </c>
      <c r="K14" s="332">
        <v>8.520999999999997</v>
      </c>
      <c r="L14" s="331">
        <v>10.823</v>
      </c>
      <c r="M14" s="333">
        <f t="shared" si="2"/>
        <v>2002.7820000000002</v>
      </c>
      <c r="N14" s="336">
        <f t="shared" si="3"/>
        <v>0.008168637425341352</v>
      </c>
      <c r="O14" s="330">
        <v>2578.4280000000003</v>
      </c>
      <c r="P14" s="331">
        <v>3286.6029999999996</v>
      </c>
      <c r="Q14" s="332">
        <v>36.029</v>
      </c>
      <c r="R14" s="331">
        <v>118.036</v>
      </c>
      <c r="S14" s="333">
        <f t="shared" si="4"/>
        <v>6019.0960000000005</v>
      </c>
      <c r="T14" s="334">
        <f t="shared" si="5"/>
        <v>0.07576165238173015</v>
      </c>
      <c r="U14" s="335">
        <v>2576.402</v>
      </c>
      <c r="V14" s="331">
        <v>3108.685</v>
      </c>
      <c r="W14" s="332">
        <v>80.80099999999999</v>
      </c>
      <c r="X14" s="331">
        <v>37.43100000000001</v>
      </c>
      <c r="Y14" s="333">
        <f t="shared" si="6"/>
        <v>5803.3189999999995</v>
      </c>
      <c r="Z14" s="336">
        <f t="shared" si="7"/>
        <v>0.037181654153425114</v>
      </c>
    </row>
    <row r="15" spans="1:26" ht="18.75" customHeight="1">
      <c r="A15" s="329" t="s">
        <v>478</v>
      </c>
      <c r="B15" s="487" t="s">
        <v>479</v>
      </c>
      <c r="C15" s="330">
        <v>222.683</v>
      </c>
      <c r="D15" s="331">
        <v>1266.082</v>
      </c>
      <c r="E15" s="332">
        <v>21.148</v>
      </c>
      <c r="F15" s="331">
        <v>22.424</v>
      </c>
      <c r="G15" s="333">
        <f aca="true" t="shared" si="8" ref="G15:G20">SUM(C15:F15)</f>
        <v>1532.337</v>
      </c>
      <c r="H15" s="334">
        <f aca="true" t="shared" si="9" ref="H15:H20">G15/$G$10</f>
        <v>0.05312419438513393</v>
      </c>
      <c r="I15" s="335">
        <v>159.888</v>
      </c>
      <c r="J15" s="331">
        <v>1203.692</v>
      </c>
      <c r="K15" s="332">
        <v>56.161</v>
      </c>
      <c r="L15" s="331">
        <v>123.16199999999999</v>
      </c>
      <c r="M15" s="333">
        <f aca="true" t="shared" si="10" ref="M15:M20">SUM(I15:L15)</f>
        <v>1542.903</v>
      </c>
      <c r="N15" s="336">
        <f aca="true" t="shared" si="11" ref="N15:N20">IF(ISERROR(G15/M15-1),"         /0",(G15/M15-1))</f>
        <v>-0.00684812979169791</v>
      </c>
      <c r="O15" s="330">
        <v>566.852</v>
      </c>
      <c r="P15" s="331">
        <v>3529.443</v>
      </c>
      <c r="Q15" s="332">
        <v>57.587</v>
      </c>
      <c r="R15" s="331">
        <v>63.518</v>
      </c>
      <c r="S15" s="333">
        <f aca="true" t="shared" si="12" ref="S15:S20">SUM(O15:R15)</f>
        <v>4217.400000000001</v>
      </c>
      <c r="T15" s="334">
        <f aca="true" t="shared" si="13" ref="T15:T20">S15/$S$10</f>
        <v>0.05308391704580036</v>
      </c>
      <c r="U15" s="335">
        <v>446.628</v>
      </c>
      <c r="V15" s="331">
        <v>3370.9480000000012</v>
      </c>
      <c r="W15" s="332">
        <v>164.673</v>
      </c>
      <c r="X15" s="331">
        <v>419.35699999999997</v>
      </c>
      <c r="Y15" s="333">
        <f aca="true" t="shared" si="14" ref="Y15:Y20">SUM(U15:X15)</f>
        <v>4401.606000000002</v>
      </c>
      <c r="Z15" s="336">
        <f t="shared" si="7"/>
        <v>-0.041849724850429815</v>
      </c>
    </row>
    <row r="16" spans="1:26" ht="18.75" customHeight="1">
      <c r="A16" s="329" t="s">
        <v>502</v>
      </c>
      <c r="B16" s="487" t="s">
        <v>503</v>
      </c>
      <c r="C16" s="330">
        <v>751.6669999999999</v>
      </c>
      <c r="D16" s="331">
        <v>563.696</v>
      </c>
      <c r="E16" s="332">
        <v>48.16</v>
      </c>
      <c r="F16" s="331">
        <v>36.952999999999996</v>
      </c>
      <c r="G16" s="333">
        <f t="shared" si="8"/>
        <v>1400.4759999999999</v>
      </c>
      <c r="H16" s="334">
        <f t="shared" si="9"/>
        <v>0.04855273954470513</v>
      </c>
      <c r="I16" s="335">
        <v>549.636</v>
      </c>
      <c r="J16" s="331">
        <v>457.2550000000001</v>
      </c>
      <c r="K16" s="332">
        <v>287.071</v>
      </c>
      <c r="L16" s="331">
        <v>178.173</v>
      </c>
      <c r="M16" s="333">
        <f t="shared" si="10"/>
        <v>1472.135</v>
      </c>
      <c r="N16" s="336">
        <f t="shared" si="11"/>
        <v>-0.048676921613846624</v>
      </c>
      <c r="O16" s="330">
        <v>1968.104</v>
      </c>
      <c r="P16" s="331">
        <v>1502.546</v>
      </c>
      <c r="Q16" s="332">
        <v>144.755</v>
      </c>
      <c r="R16" s="331">
        <v>128.14600000000002</v>
      </c>
      <c r="S16" s="333">
        <f t="shared" si="12"/>
        <v>3743.5510000000004</v>
      </c>
      <c r="T16" s="334">
        <f t="shared" si="13"/>
        <v>0.047119635495974525</v>
      </c>
      <c r="U16" s="335">
        <v>1663.064</v>
      </c>
      <c r="V16" s="331">
        <v>1302.772</v>
      </c>
      <c r="W16" s="332">
        <v>710.337</v>
      </c>
      <c r="X16" s="331">
        <v>474.97400000000005</v>
      </c>
      <c r="Y16" s="333">
        <f t="shared" si="14"/>
        <v>4151.147</v>
      </c>
      <c r="Z16" s="336">
        <f t="shared" si="7"/>
        <v>-0.09818876565922607</v>
      </c>
    </row>
    <row r="17" spans="1:26" ht="18.75" customHeight="1">
      <c r="A17" s="329" t="s">
        <v>470</v>
      </c>
      <c r="B17" s="487" t="s">
        <v>471</v>
      </c>
      <c r="C17" s="330">
        <v>277.63899999999995</v>
      </c>
      <c r="D17" s="331">
        <v>496.091</v>
      </c>
      <c r="E17" s="332">
        <v>167.563</v>
      </c>
      <c r="F17" s="331">
        <v>9.358</v>
      </c>
      <c r="G17" s="333">
        <f t="shared" si="8"/>
        <v>950.651</v>
      </c>
      <c r="H17" s="334">
        <f t="shared" si="9"/>
        <v>0.03295787318091383</v>
      </c>
      <c r="I17" s="335">
        <v>173.37699999999998</v>
      </c>
      <c r="J17" s="331">
        <v>537.928</v>
      </c>
      <c r="K17" s="332">
        <v>110.841</v>
      </c>
      <c r="L17" s="331">
        <v>8.059</v>
      </c>
      <c r="M17" s="333">
        <f t="shared" si="10"/>
        <v>830.2049999999999</v>
      </c>
      <c r="N17" s="336">
        <f t="shared" si="11"/>
        <v>0.14507982968062105</v>
      </c>
      <c r="O17" s="330">
        <v>823.7210000000001</v>
      </c>
      <c r="P17" s="331">
        <v>1423.5560000000003</v>
      </c>
      <c r="Q17" s="332">
        <v>461.163</v>
      </c>
      <c r="R17" s="331">
        <v>50.441</v>
      </c>
      <c r="S17" s="333">
        <f t="shared" si="12"/>
        <v>2758.8810000000003</v>
      </c>
      <c r="T17" s="334">
        <f t="shared" si="13"/>
        <v>0.03472571018713775</v>
      </c>
      <c r="U17" s="335">
        <v>515.6159999999999</v>
      </c>
      <c r="V17" s="331">
        <v>1582.3929999999998</v>
      </c>
      <c r="W17" s="332">
        <v>223.62</v>
      </c>
      <c r="X17" s="331">
        <v>20.737000000000002</v>
      </c>
      <c r="Y17" s="333">
        <f t="shared" si="14"/>
        <v>2342.3659999999995</v>
      </c>
      <c r="Z17" s="336">
        <f>IF(ISERROR(S17/Y17-1),"         /0",IF(S17/Y17&gt;5,"  *  ",(S17/Y17-1)))</f>
        <v>0.17781806942211453</v>
      </c>
    </row>
    <row r="18" spans="1:26" ht="18.75" customHeight="1">
      <c r="A18" s="329" t="s">
        <v>488</v>
      </c>
      <c r="B18" s="487" t="s">
        <v>489</v>
      </c>
      <c r="C18" s="330">
        <v>353.74799999999993</v>
      </c>
      <c r="D18" s="331">
        <v>260.48199999999997</v>
      </c>
      <c r="E18" s="332">
        <v>1.7309999999999999</v>
      </c>
      <c r="F18" s="331">
        <v>12.775</v>
      </c>
      <c r="G18" s="333">
        <f t="shared" si="8"/>
        <v>628.7359999999999</v>
      </c>
      <c r="H18" s="334">
        <f t="shared" si="9"/>
        <v>0.021797485462356884</v>
      </c>
      <c r="I18" s="335">
        <v>397.65</v>
      </c>
      <c r="J18" s="331">
        <v>228.108</v>
      </c>
      <c r="K18" s="332">
        <v>0.9410000000000001</v>
      </c>
      <c r="L18" s="331">
        <v>3.0429999999999997</v>
      </c>
      <c r="M18" s="333">
        <f t="shared" si="10"/>
        <v>629.7420000000001</v>
      </c>
      <c r="N18" s="336">
        <f t="shared" si="11"/>
        <v>-0.001597479602758245</v>
      </c>
      <c r="O18" s="330">
        <v>705.8859999999999</v>
      </c>
      <c r="P18" s="331">
        <v>749.7010000000001</v>
      </c>
      <c r="Q18" s="332">
        <v>8.725</v>
      </c>
      <c r="R18" s="331">
        <v>25.795999999999996</v>
      </c>
      <c r="S18" s="333">
        <f t="shared" si="12"/>
        <v>1490.108</v>
      </c>
      <c r="T18" s="334">
        <f t="shared" si="13"/>
        <v>0.018755813880894263</v>
      </c>
      <c r="U18" s="335">
        <v>820.058</v>
      </c>
      <c r="V18" s="331">
        <v>670.983</v>
      </c>
      <c r="W18" s="332">
        <v>1.126</v>
      </c>
      <c r="X18" s="331">
        <v>4.865</v>
      </c>
      <c r="Y18" s="333">
        <f t="shared" si="14"/>
        <v>1497.032</v>
      </c>
      <c r="Z18" s="336">
        <f>IF(ISERROR(S18/Y18-1),"         /0",IF(S18/Y18&gt;5,"  *  ",(S18/Y18-1)))</f>
        <v>-0.004625151633365188</v>
      </c>
    </row>
    <row r="19" spans="1:26" ht="18.75" customHeight="1">
      <c r="A19" s="329" t="s">
        <v>482</v>
      </c>
      <c r="B19" s="487" t="s">
        <v>483</v>
      </c>
      <c r="C19" s="330">
        <v>178.033</v>
      </c>
      <c r="D19" s="331">
        <v>316.305</v>
      </c>
      <c r="E19" s="332">
        <v>7.539</v>
      </c>
      <c r="F19" s="331">
        <v>13.707</v>
      </c>
      <c r="G19" s="333">
        <f t="shared" si="8"/>
        <v>515.584</v>
      </c>
      <c r="H19" s="334">
        <f t="shared" si="9"/>
        <v>0.017874648094945753</v>
      </c>
      <c r="I19" s="335">
        <v>138.856</v>
      </c>
      <c r="J19" s="331">
        <v>313.414</v>
      </c>
      <c r="K19" s="332">
        <v>2.0839999999999996</v>
      </c>
      <c r="L19" s="331">
        <v>2.6580000000000004</v>
      </c>
      <c r="M19" s="333">
        <f t="shared" si="10"/>
        <v>457.012</v>
      </c>
      <c r="N19" s="336">
        <f t="shared" si="11"/>
        <v>0.12816293664061318</v>
      </c>
      <c r="O19" s="330">
        <v>379.691</v>
      </c>
      <c r="P19" s="331">
        <v>857.656</v>
      </c>
      <c r="Q19" s="332">
        <v>15.718</v>
      </c>
      <c r="R19" s="331">
        <v>37.299</v>
      </c>
      <c r="S19" s="333">
        <f t="shared" si="12"/>
        <v>1290.364</v>
      </c>
      <c r="T19" s="334">
        <f t="shared" si="13"/>
        <v>0.016241659680107916</v>
      </c>
      <c r="U19" s="335">
        <v>394.53800000000007</v>
      </c>
      <c r="V19" s="331">
        <v>803.2450000000001</v>
      </c>
      <c r="W19" s="332">
        <v>16.080999999999996</v>
      </c>
      <c r="X19" s="331">
        <v>7.751999999999995</v>
      </c>
      <c r="Y19" s="333">
        <f t="shared" si="14"/>
        <v>1221.616</v>
      </c>
      <c r="Z19" s="336">
        <f>IF(ISERROR(S19/Y19-1),"         /0",IF(S19/Y19&gt;5,"  *  ",(S19/Y19-1)))</f>
        <v>0.056276276669591896</v>
      </c>
    </row>
    <row r="20" spans="1:26" ht="18.75" customHeight="1">
      <c r="A20" s="329" t="s">
        <v>534</v>
      </c>
      <c r="B20" s="487" t="s">
        <v>535</v>
      </c>
      <c r="C20" s="330">
        <v>40.23500000000001</v>
      </c>
      <c r="D20" s="331">
        <v>101.982</v>
      </c>
      <c r="E20" s="332">
        <v>68.83999999999997</v>
      </c>
      <c r="F20" s="331">
        <v>193.927</v>
      </c>
      <c r="G20" s="333">
        <f t="shared" si="8"/>
        <v>404.984</v>
      </c>
      <c r="H20" s="334">
        <f t="shared" si="9"/>
        <v>0.014040285354245887</v>
      </c>
      <c r="I20" s="335">
        <v>36.234</v>
      </c>
      <c r="J20" s="331">
        <v>121.428</v>
      </c>
      <c r="K20" s="332">
        <v>66.5</v>
      </c>
      <c r="L20" s="331">
        <v>295.005</v>
      </c>
      <c r="M20" s="333">
        <f t="shared" si="10"/>
        <v>519.167</v>
      </c>
      <c r="N20" s="336">
        <f t="shared" si="11"/>
        <v>-0.21993501127768145</v>
      </c>
      <c r="O20" s="330">
        <v>143.7</v>
      </c>
      <c r="P20" s="331">
        <v>322.661</v>
      </c>
      <c r="Q20" s="332">
        <v>157.35999999999993</v>
      </c>
      <c r="R20" s="331">
        <v>479.1700000000001</v>
      </c>
      <c r="S20" s="333">
        <f t="shared" si="12"/>
        <v>1102.891</v>
      </c>
      <c r="T20" s="334">
        <f t="shared" si="13"/>
        <v>0.01388195911095931</v>
      </c>
      <c r="U20" s="335">
        <v>148.3</v>
      </c>
      <c r="V20" s="331">
        <v>518.4019999999999</v>
      </c>
      <c r="W20" s="332">
        <v>177.52999999999997</v>
      </c>
      <c r="X20" s="331">
        <v>614.0600000000002</v>
      </c>
      <c r="Y20" s="333">
        <f t="shared" si="14"/>
        <v>1458.2920000000001</v>
      </c>
      <c r="Z20" s="336">
        <f t="shared" si="7"/>
        <v>-0.24371045030762017</v>
      </c>
    </row>
    <row r="21" spans="1:26" ht="18.75" customHeight="1">
      <c r="A21" s="329" t="s">
        <v>480</v>
      </c>
      <c r="B21" s="487" t="s">
        <v>481</v>
      </c>
      <c r="C21" s="330">
        <v>133.774</v>
      </c>
      <c r="D21" s="331">
        <v>234.01500000000001</v>
      </c>
      <c r="E21" s="332">
        <v>1.094</v>
      </c>
      <c r="F21" s="331">
        <v>7.69</v>
      </c>
      <c r="G21" s="333">
        <f t="shared" si="0"/>
        <v>376.573</v>
      </c>
      <c r="H21" s="334">
        <f t="shared" si="1"/>
        <v>0.013055311757265563</v>
      </c>
      <c r="I21" s="335">
        <v>92.30799999999999</v>
      </c>
      <c r="J21" s="331">
        <v>225.51</v>
      </c>
      <c r="K21" s="332">
        <v>2.021</v>
      </c>
      <c r="L21" s="331">
        <v>2.3520000000000003</v>
      </c>
      <c r="M21" s="333">
        <f t="shared" si="2"/>
        <v>322.191</v>
      </c>
      <c r="N21" s="336">
        <f t="shared" si="3"/>
        <v>0.1687880791207701</v>
      </c>
      <c r="O21" s="330">
        <v>423.174</v>
      </c>
      <c r="P21" s="331">
        <v>630.851</v>
      </c>
      <c r="Q21" s="332">
        <v>3.55</v>
      </c>
      <c r="R21" s="331">
        <v>13.529</v>
      </c>
      <c r="S21" s="333">
        <f t="shared" si="4"/>
        <v>1071.104</v>
      </c>
      <c r="T21" s="334">
        <f t="shared" si="5"/>
        <v>0.013481859886049448</v>
      </c>
      <c r="U21" s="335">
        <v>270.889</v>
      </c>
      <c r="V21" s="331">
        <v>576.8520000000001</v>
      </c>
      <c r="W21" s="332">
        <v>25.838999999999995</v>
      </c>
      <c r="X21" s="331">
        <v>6.042999999999999</v>
      </c>
      <c r="Y21" s="333">
        <f t="shared" si="6"/>
        <v>879.623</v>
      </c>
      <c r="Z21" s="336">
        <f t="shared" si="7"/>
        <v>0.21768530381765827</v>
      </c>
    </row>
    <row r="22" spans="1:26" ht="18.75" customHeight="1">
      <c r="A22" s="329" t="s">
        <v>551</v>
      </c>
      <c r="B22" s="487" t="s">
        <v>552</v>
      </c>
      <c r="C22" s="330">
        <v>81.06</v>
      </c>
      <c r="D22" s="331">
        <v>20.384</v>
      </c>
      <c r="E22" s="332">
        <v>188.219</v>
      </c>
      <c r="F22" s="331">
        <v>37.89</v>
      </c>
      <c r="G22" s="333">
        <f aca="true" t="shared" si="15" ref="G22:G54">SUM(C22:F22)</f>
        <v>327.553</v>
      </c>
      <c r="H22" s="334">
        <f t="shared" si="1"/>
        <v>0.011355850079606362</v>
      </c>
      <c r="I22" s="335">
        <v>95.46499999999999</v>
      </c>
      <c r="J22" s="331">
        <v>27.935999999999996</v>
      </c>
      <c r="K22" s="332">
        <v>276.082</v>
      </c>
      <c r="L22" s="331">
        <v>38.632000000000005</v>
      </c>
      <c r="M22" s="333">
        <f aca="true" t="shared" si="16" ref="M22:M54">SUM(I22:L22)</f>
        <v>438.11499999999995</v>
      </c>
      <c r="N22" s="336">
        <f aca="true" t="shared" si="17" ref="N22:N54">IF(ISERROR(G22/M22-1),"         /0",(G22/M22-1))</f>
        <v>-0.2523583990504775</v>
      </c>
      <c r="O22" s="330">
        <v>241.49000000000004</v>
      </c>
      <c r="P22" s="331">
        <v>63.70800000000001</v>
      </c>
      <c r="Q22" s="332">
        <v>496.83000000000004</v>
      </c>
      <c r="R22" s="331">
        <v>112.78699999999996</v>
      </c>
      <c r="S22" s="333">
        <f aca="true" t="shared" si="18" ref="S22:S54">SUM(O22:R22)</f>
        <v>914.8149999999999</v>
      </c>
      <c r="T22" s="334">
        <f t="shared" si="5"/>
        <v>0.011514668651836165</v>
      </c>
      <c r="U22" s="335">
        <v>415.2730000000001</v>
      </c>
      <c r="V22" s="331">
        <v>103.313</v>
      </c>
      <c r="W22" s="332">
        <v>590.923</v>
      </c>
      <c r="X22" s="331">
        <v>94.054</v>
      </c>
      <c r="Y22" s="333">
        <f aca="true" t="shared" si="19" ref="Y22:Y54">SUM(U22:X22)</f>
        <v>1203.563</v>
      </c>
      <c r="Z22" s="336">
        <f aca="true" t="shared" si="20" ref="Z22:Z54">IF(ISERROR(S22/Y22-1),"         /0",IF(S22/Y22&gt;5,"  *  ",(S22/Y22-1)))</f>
        <v>-0.23991099759630374</v>
      </c>
    </row>
    <row r="23" spans="1:26" ht="18.75" customHeight="1">
      <c r="A23" s="329" t="s">
        <v>538</v>
      </c>
      <c r="B23" s="487" t="s">
        <v>539</v>
      </c>
      <c r="C23" s="330">
        <v>91.06700000000001</v>
      </c>
      <c r="D23" s="331">
        <v>159.976</v>
      </c>
      <c r="E23" s="332">
        <v>33.062000000000005</v>
      </c>
      <c r="F23" s="331">
        <v>33.021</v>
      </c>
      <c r="G23" s="333">
        <f t="shared" si="15"/>
        <v>317.12600000000003</v>
      </c>
      <c r="H23" s="334">
        <f t="shared" si="1"/>
        <v>0.010994359118509822</v>
      </c>
      <c r="I23" s="335">
        <v>137.31400000000002</v>
      </c>
      <c r="J23" s="331">
        <v>212.11700000000002</v>
      </c>
      <c r="K23" s="332">
        <v>21.165999999999997</v>
      </c>
      <c r="L23" s="331">
        <v>18.131</v>
      </c>
      <c r="M23" s="333">
        <f t="shared" si="16"/>
        <v>388.72800000000007</v>
      </c>
      <c r="N23" s="336">
        <f t="shared" si="17"/>
        <v>-0.1841956329361405</v>
      </c>
      <c r="O23" s="330">
        <v>313.01500000000004</v>
      </c>
      <c r="P23" s="331">
        <v>485.12300000000005</v>
      </c>
      <c r="Q23" s="332">
        <v>71.43299999999999</v>
      </c>
      <c r="R23" s="331">
        <v>81.31199999999998</v>
      </c>
      <c r="S23" s="333">
        <f t="shared" si="18"/>
        <v>950.8830000000002</v>
      </c>
      <c r="T23" s="334">
        <f t="shared" si="5"/>
        <v>0.011968652319500589</v>
      </c>
      <c r="U23" s="335">
        <v>318.238</v>
      </c>
      <c r="V23" s="331">
        <v>471.11</v>
      </c>
      <c r="W23" s="332">
        <v>42.970000000000006</v>
      </c>
      <c r="X23" s="331">
        <v>40.583000000000006</v>
      </c>
      <c r="Y23" s="333">
        <f t="shared" si="19"/>
        <v>872.901</v>
      </c>
      <c r="Z23" s="336">
        <f t="shared" si="20"/>
        <v>0.08933659143476769</v>
      </c>
    </row>
    <row r="24" spans="1:26" ht="18.75" customHeight="1">
      <c r="A24" s="329" t="s">
        <v>536</v>
      </c>
      <c r="B24" s="487" t="s">
        <v>537</v>
      </c>
      <c r="C24" s="330">
        <v>129.001</v>
      </c>
      <c r="D24" s="331">
        <v>133.993</v>
      </c>
      <c r="E24" s="332">
        <v>6.571</v>
      </c>
      <c r="F24" s="331">
        <v>4.4879999999999995</v>
      </c>
      <c r="G24" s="333">
        <f>SUM(C24:F24)</f>
        <v>274.05300000000005</v>
      </c>
      <c r="H24" s="334">
        <f>G24/$G$10</f>
        <v>0.009501072442830208</v>
      </c>
      <c r="I24" s="335">
        <v>192.37499999999997</v>
      </c>
      <c r="J24" s="331">
        <v>144.84</v>
      </c>
      <c r="K24" s="332">
        <v>8.365</v>
      </c>
      <c r="L24" s="331">
        <v>5.196</v>
      </c>
      <c r="M24" s="333">
        <f>SUM(I24:L24)</f>
        <v>350.776</v>
      </c>
      <c r="N24" s="336">
        <f>IF(ISERROR(G24/M24-1),"         /0",(G24/M24-1))</f>
        <v>-0.2187236298948615</v>
      </c>
      <c r="O24" s="330">
        <v>379.07399999999996</v>
      </c>
      <c r="P24" s="331">
        <v>367.46599999999995</v>
      </c>
      <c r="Q24" s="332">
        <v>28.883999999999993</v>
      </c>
      <c r="R24" s="331">
        <v>20.93199999999999</v>
      </c>
      <c r="S24" s="333">
        <f>SUM(O24:R24)</f>
        <v>796.356</v>
      </c>
      <c r="T24" s="334">
        <f>S24/$S$10</f>
        <v>0.010023639171746902</v>
      </c>
      <c r="U24" s="335">
        <v>581.5360000000001</v>
      </c>
      <c r="V24" s="331">
        <v>434.614</v>
      </c>
      <c r="W24" s="332">
        <v>29.659000000000002</v>
      </c>
      <c r="X24" s="331">
        <v>18.261</v>
      </c>
      <c r="Y24" s="333">
        <f>SUM(U24:X24)</f>
        <v>1064.0700000000002</v>
      </c>
      <c r="Z24" s="336">
        <f>IF(ISERROR(S24/Y24-1),"         /0",IF(S24/Y24&gt;5,"  *  ",(S24/Y24-1)))</f>
        <v>-0.2515943499957711</v>
      </c>
    </row>
    <row r="25" spans="1:26" ht="18.75" customHeight="1">
      <c r="A25" s="329" t="s">
        <v>474</v>
      </c>
      <c r="B25" s="487" t="s">
        <v>475</v>
      </c>
      <c r="C25" s="330">
        <v>113.009</v>
      </c>
      <c r="D25" s="331">
        <v>148.348</v>
      </c>
      <c r="E25" s="332">
        <v>0.27</v>
      </c>
      <c r="F25" s="331">
        <v>4.9</v>
      </c>
      <c r="G25" s="333">
        <f>SUM(C25:F25)</f>
        <v>266.527</v>
      </c>
      <c r="H25" s="334">
        <f>G25/$G$10</f>
        <v>0.009240155499010068</v>
      </c>
      <c r="I25" s="335">
        <v>62.612</v>
      </c>
      <c r="J25" s="331">
        <v>147.82999999999998</v>
      </c>
      <c r="K25" s="332">
        <v>0.23400000000000004</v>
      </c>
      <c r="L25" s="331">
        <v>0.324</v>
      </c>
      <c r="M25" s="333">
        <f>SUM(I25:L25)</f>
        <v>211</v>
      </c>
      <c r="N25" s="336">
        <f>IF(ISERROR(G25/M25-1),"         /0",(G25/M25-1))</f>
        <v>0.2631611374407583</v>
      </c>
      <c r="O25" s="330">
        <v>347.941</v>
      </c>
      <c r="P25" s="331">
        <v>468.50200000000007</v>
      </c>
      <c r="Q25" s="332">
        <v>1.1700000000000002</v>
      </c>
      <c r="R25" s="331">
        <v>8.308</v>
      </c>
      <c r="S25" s="333">
        <f>SUM(O25:R25)</f>
        <v>825.9209999999999</v>
      </c>
      <c r="T25" s="334">
        <f>S25/$S$10</f>
        <v>0.010395770344379112</v>
      </c>
      <c r="U25" s="335">
        <v>213.468</v>
      </c>
      <c r="V25" s="331">
        <v>427.80600000000004</v>
      </c>
      <c r="W25" s="332">
        <v>1.1020000000000003</v>
      </c>
      <c r="X25" s="331">
        <v>2.4329999999999985</v>
      </c>
      <c r="Y25" s="333">
        <f>SUM(U25:X25)</f>
        <v>644.809</v>
      </c>
      <c r="Z25" s="336">
        <f>IF(ISERROR(S25/Y25-1),"         /0",IF(S25/Y25&gt;5,"  *  ",(S25/Y25-1)))</f>
        <v>0.2808769728710363</v>
      </c>
    </row>
    <row r="26" spans="1:26" ht="18.75" customHeight="1">
      <c r="A26" s="329" t="s">
        <v>496</v>
      </c>
      <c r="B26" s="487" t="s">
        <v>497</v>
      </c>
      <c r="C26" s="330">
        <v>66.875</v>
      </c>
      <c r="D26" s="331">
        <v>155.15</v>
      </c>
      <c r="E26" s="332">
        <v>4.297000000000001</v>
      </c>
      <c r="F26" s="331">
        <v>8.234</v>
      </c>
      <c r="G26" s="333">
        <f>SUM(C26:F26)</f>
        <v>234.556</v>
      </c>
      <c r="H26" s="334">
        <f>G26/$G$10</f>
        <v>0.008131761184517163</v>
      </c>
      <c r="I26" s="335">
        <v>43.095000000000006</v>
      </c>
      <c r="J26" s="331">
        <v>152.27</v>
      </c>
      <c r="K26" s="332">
        <v>0.6500000000000001</v>
      </c>
      <c r="L26" s="331">
        <v>0.5800000000000001</v>
      </c>
      <c r="M26" s="333">
        <f>SUM(I26:L26)</f>
        <v>196.59500000000003</v>
      </c>
      <c r="N26" s="336">
        <f>IF(ISERROR(G26/M26-1),"         /0",(G26/M26-1))</f>
        <v>0.19309239807726541</v>
      </c>
      <c r="O26" s="330">
        <v>155.67799999999997</v>
      </c>
      <c r="P26" s="331">
        <v>368.8300000000001</v>
      </c>
      <c r="Q26" s="332">
        <v>5.277</v>
      </c>
      <c r="R26" s="331">
        <v>9.689</v>
      </c>
      <c r="S26" s="333">
        <f>SUM(O26:R26)</f>
        <v>539.474</v>
      </c>
      <c r="T26" s="334">
        <f>S26/$S$10</f>
        <v>0.006790295695064756</v>
      </c>
      <c r="U26" s="335">
        <v>120.66799999999998</v>
      </c>
      <c r="V26" s="331">
        <v>382.28299999999996</v>
      </c>
      <c r="W26" s="332">
        <v>0.9150000000000003</v>
      </c>
      <c r="X26" s="331">
        <v>0.9100000000000001</v>
      </c>
      <c r="Y26" s="333">
        <f>SUM(U26:X26)</f>
        <v>504.77599999999995</v>
      </c>
      <c r="Z26" s="336">
        <f>IF(ISERROR(S26/Y26-1),"         /0",IF(S26/Y26&gt;5,"  *  ",(S26/Y26-1)))</f>
        <v>0.06873940123936184</v>
      </c>
    </row>
    <row r="27" spans="1:26" ht="18.75" customHeight="1">
      <c r="A27" s="329" t="s">
        <v>512</v>
      </c>
      <c r="B27" s="487" t="s">
        <v>513</v>
      </c>
      <c r="C27" s="330">
        <v>53.328</v>
      </c>
      <c r="D27" s="331">
        <v>24.098</v>
      </c>
      <c r="E27" s="332">
        <v>83.3</v>
      </c>
      <c r="F27" s="331">
        <v>67.37899999999998</v>
      </c>
      <c r="G27" s="333">
        <f>SUM(C27:F27)</f>
        <v>228.10499999999996</v>
      </c>
      <c r="H27" s="334">
        <f>G27/$G$10</f>
        <v>0.007908113137136918</v>
      </c>
      <c r="I27" s="335">
        <v>99.18499999999997</v>
      </c>
      <c r="J27" s="331">
        <v>44.757999999999996</v>
      </c>
      <c r="K27" s="332">
        <v>82.78900000000002</v>
      </c>
      <c r="L27" s="331">
        <v>50.771000000000015</v>
      </c>
      <c r="M27" s="333">
        <f>SUM(I27:L27)</f>
        <v>277.50300000000004</v>
      </c>
      <c r="N27" s="336">
        <f>IF(ISERROR(G27/M27-1),"         /0",(G27/M27-1))</f>
        <v>-0.17800888639041768</v>
      </c>
      <c r="O27" s="330">
        <v>172.63100000000003</v>
      </c>
      <c r="P27" s="331">
        <v>99.31800000000001</v>
      </c>
      <c r="Q27" s="332">
        <v>237.59900000000002</v>
      </c>
      <c r="R27" s="331">
        <v>184.84800000000007</v>
      </c>
      <c r="S27" s="333">
        <f>SUM(O27:R27)</f>
        <v>694.3960000000002</v>
      </c>
      <c r="T27" s="334">
        <f>S27/$S$10</f>
        <v>0.008740280661292642</v>
      </c>
      <c r="U27" s="335">
        <v>286.624</v>
      </c>
      <c r="V27" s="331">
        <v>140.67299999999997</v>
      </c>
      <c r="W27" s="332">
        <v>222.9129999999999</v>
      </c>
      <c r="X27" s="331">
        <v>151.5539999999999</v>
      </c>
      <c r="Y27" s="333">
        <f>SUM(U27:X27)</f>
        <v>801.7639999999998</v>
      </c>
      <c r="Z27" s="336">
        <f>IF(ISERROR(S27/Y27-1),"         /0",IF(S27/Y27&gt;5,"  *  ",(S27/Y27-1)))</f>
        <v>-0.13391471804670652</v>
      </c>
    </row>
    <row r="28" spans="1:26" ht="18.75" customHeight="1">
      <c r="A28" s="329" t="s">
        <v>498</v>
      </c>
      <c r="B28" s="487" t="s">
        <v>499</v>
      </c>
      <c r="C28" s="330">
        <v>100.99</v>
      </c>
      <c r="D28" s="331">
        <v>104.00800000000001</v>
      </c>
      <c r="E28" s="332">
        <v>1.3589999999999998</v>
      </c>
      <c r="F28" s="331">
        <v>2.1510000000000002</v>
      </c>
      <c r="G28" s="333">
        <f t="shared" si="15"/>
        <v>208.508</v>
      </c>
      <c r="H28" s="334">
        <f t="shared" si="1"/>
        <v>0.007228709822222857</v>
      </c>
      <c r="I28" s="335">
        <v>33.527</v>
      </c>
      <c r="J28" s="331">
        <v>37.62</v>
      </c>
      <c r="K28" s="332">
        <v>4.602</v>
      </c>
      <c r="L28" s="331">
        <v>3.1299999999999994</v>
      </c>
      <c r="M28" s="333">
        <f t="shared" si="16"/>
        <v>78.87899999999999</v>
      </c>
      <c r="N28" s="336">
        <f t="shared" si="17"/>
        <v>1.6433905095145733</v>
      </c>
      <c r="O28" s="330">
        <v>198.851</v>
      </c>
      <c r="P28" s="331">
        <v>208.923</v>
      </c>
      <c r="Q28" s="332">
        <v>4.773999999999999</v>
      </c>
      <c r="R28" s="331">
        <v>5.129999999999999</v>
      </c>
      <c r="S28" s="333">
        <f t="shared" si="18"/>
        <v>417.678</v>
      </c>
      <c r="T28" s="334">
        <f t="shared" si="5"/>
        <v>0.0052572637890301605</v>
      </c>
      <c r="U28" s="335">
        <v>179.16799999999998</v>
      </c>
      <c r="V28" s="331">
        <v>208.22000000000003</v>
      </c>
      <c r="W28" s="332">
        <v>7.5779999999999985</v>
      </c>
      <c r="X28" s="331">
        <v>5.761</v>
      </c>
      <c r="Y28" s="333">
        <f t="shared" si="19"/>
        <v>400.72700000000003</v>
      </c>
      <c r="Z28" s="336">
        <f t="shared" si="20"/>
        <v>0.04230061862564782</v>
      </c>
    </row>
    <row r="29" spans="1:26" ht="18.75" customHeight="1">
      <c r="A29" s="329" t="s">
        <v>486</v>
      </c>
      <c r="B29" s="487" t="s">
        <v>487</v>
      </c>
      <c r="C29" s="330">
        <v>26.284000000000002</v>
      </c>
      <c r="D29" s="331">
        <v>155.69400000000002</v>
      </c>
      <c r="E29" s="332">
        <v>3.5029999999999997</v>
      </c>
      <c r="F29" s="331">
        <v>3.593</v>
      </c>
      <c r="G29" s="333">
        <f t="shared" si="15"/>
        <v>189.07399999999998</v>
      </c>
      <c r="H29" s="334">
        <f t="shared" si="1"/>
        <v>0.006554957512071308</v>
      </c>
      <c r="I29" s="335">
        <v>23.84</v>
      </c>
      <c r="J29" s="331">
        <v>153.844</v>
      </c>
      <c r="K29" s="332">
        <v>0.9269999999999999</v>
      </c>
      <c r="L29" s="331">
        <v>4.267</v>
      </c>
      <c r="M29" s="333">
        <f t="shared" si="16"/>
        <v>182.878</v>
      </c>
      <c r="N29" s="336" t="s">
        <v>43</v>
      </c>
      <c r="O29" s="330">
        <v>76.363</v>
      </c>
      <c r="P29" s="331">
        <v>443.633</v>
      </c>
      <c r="Q29" s="332">
        <v>8.263</v>
      </c>
      <c r="R29" s="331">
        <v>9.513</v>
      </c>
      <c r="S29" s="333">
        <f t="shared" si="18"/>
        <v>537.772</v>
      </c>
      <c r="T29" s="334">
        <f t="shared" si="5"/>
        <v>0.006768872821537949</v>
      </c>
      <c r="U29" s="335">
        <v>78.833</v>
      </c>
      <c r="V29" s="331">
        <v>443.6389999999999</v>
      </c>
      <c r="W29" s="332">
        <v>0.967</v>
      </c>
      <c r="X29" s="331">
        <v>5.1850000000000005</v>
      </c>
      <c r="Y29" s="333">
        <f t="shared" si="19"/>
        <v>528.6239999999998</v>
      </c>
      <c r="Z29" s="336">
        <f t="shared" si="20"/>
        <v>0.017305305850661812</v>
      </c>
    </row>
    <row r="30" spans="1:26" ht="18.75" customHeight="1">
      <c r="A30" s="329" t="s">
        <v>516</v>
      </c>
      <c r="B30" s="487" t="s">
        <v>517</v>
      </c>
      <c r="C30" s="330">
        <v>0</v>
      </c>
      <c r="D30" s="331">
        <v>2.934</v>
      </c>
      <c r="E30" s="332">
        <v>100.78</v>
      </c>
      <c r="F30" s="331">
        <v>83.02900000000001</v>
      </c>
      <c r="G30" s="333">
        <f t="shared" si="15"/>
        <v>186.743</v>
      </c>
      <c r="H30" s="334">
        <f t="shared" si="1"/>
        <v>0.006474144677093267</v>
      </c>
      <c r="I30" s="335">
        <v>26.494</v>
      </c>
      <c r="J30" s="331">
        <v>36.628</v>
      </c>
      <c r="K30" s="332">
        <v>14.045</v>
      </c>
      <c r="L30" s="331">
        <v>9.94</v>
      </c>
      <c r="M30" s="333">
        <f t="shared" si="16"/>
        <v>87.107</v>
      </c>
      <c r="N30" s="336">
        <f t="shared" si="17"/>
        <v>1.143834594234677</v>
      </c>
      <c r="O30" s="330">
        <v>1.1219999999999999</v>
      </c>
      <c r="P30" s="331">
        <v>7.464</v>
      </c>
      <c r="Q30" s="332">
        <v>240.70700000000002</v>
      </c>
      <c r="R30" s="331">
        <v>250.499</v>
      </c>
      <c r="S30" s="333">
        <f t="shared" si="18"/>
        <v>499.79200000000003</v>
      </c>
      <c r="T30" s="334">
        <f t="shared" si="5"/>
        <v>0.006290823035081958</v>
      </c>
      <c r="U30" s="335">
        <v>27.68</v>
      </c>
      <c r="V30" s="331">
        <v>45.631</v>
      </c>
      <c r="W30" s="332">
        <v>52.642999999999994</v>
      </c>
      <c r="X30" s="331">
        <v>113.117</v>
      </c>
      <c r="Y30" s="333">
        <f t="shared" si="19"/>
        <v>239.07100000000003</v>
      </c>
      <c r="Z30" s="336">
        <f t="shared" si="20"/>
        <v>1.0905588716322767</v>
      </c>
    </row>
    <row r="31" spans="1:26" ht="18.75" customHeight="1">
      <c r="A31" s="329" t="s">
        <v>490</v>
      </c>
      <c r="B31" s="487" t="s">
        <v>491</v>
      </c>
      <c r="C31" s="330">
        <v>20.615</v>
      </c>
      <c r="D31" s="331">
        <v>118.536</v>
      </c>
      <c r="E31" s="332">
        <v>0.137</v>
      </c>
      <c r="F31" s="331">
        <v>0.12000000000000001</v>
      </c>
      <c r="G31" s="333">
        <f t="shared" si="15"/>
        <v>139.40800000000002</v>
      </c>
      <c r="H31" s="334">
        <f t="shared" si="1"/>
        <v>0.004833099827807298</v>
      </c>
      <c r="I31" s="335">
        <v>23.358999999999998</v>
      </c>
      <c r="J31" s="331">
        <v>123.34800000000001</v>
      </c>
      <c r="K31" s="332">
        <v>0.184</v>
      </c>
      <c r="L31" s="331">
        <v>0.224</v>
      </c>
      <c r="M31" s="333">
        <f t="shared" si="16"/>
        <v>147.115</v>
      </c>
      <c r="N31" s="336">
        <f t="shared" si="17"/>
        <v>-0.0523875879414063</v>
      </c>
      <c r="O31" s="330">
        <v>57.856</v>
      </c>
      <c r="P31" s="331">
        <v>298.358</v>
      </c>
      <c r="Q31" s="332">
        <v>0.567</v>
      </c>
      <c r="R31" s="331">
        <v>2.559</v>
      </c>
      <c r="S31" s="333">
        <f t="shared" si="18"/>
        <v>359.34000000000003</v>
      </c>
      <c r="T31" s="334">
        <f t="shared" si="5"/>
        <v>0.004522970254478565</v>
      </c>
      <c r="U31" s="335">
        <v>66.71100000000001</v>
      </c>
      <c r="V31" s="331">
        <v>316.153</v>
      </c>
      <c r="W31" s="332">
        <v>0.7150000000000001</v>
      </c>
      <c r="X31" s="331">
        <v>0.9260000000000002</v>
      </c>
      <c r="Y31" s="333">
        <f t="shared" si="19"/>
        <v>384.505</v>
      </c>
      <c r="Z31" s="336">
        <f t="shared" si="20"/>
        <v>-0.06544778351386837</v>
      </c>
    </row>
    <row r="32" spans="1:26" ht="18.75" customHeight="1">
      <c r="A32" s="329" t="s">
        <v>484</v>
      </c>
      <c r="B32" s="487" t="s">
        <v>485</v>
      </c>
      <c r="C32" s="330">
        <v>18.502999999999997</v>
      </c>
      <c r="D32" s="331">
        <v>6.914</v>
      </c>
      <c r="E32" s="332">
        <v>46.45100000000001</v>
      </c>
      <c r="F32" s="331">
        <v>54.609000000000016</v>
      </c>
      <c r="G32" s="333">
        <f t="shared" si="15"/>
        <v>126.477</v>
      </c>
      <c r="H32" s="334">
        <f t="shared" si="1"/>
        <v>0.004384798339561458</v>
      </c>
      <c r="I32" s="335">
        <v>23.688</v>
      </c>
      <c r="J32" s="331">
        <v>9.399</v>
      </c>
      <c r="K32" s="332">
        <v>57.114999999999995</v>
      </c>
      <c r="L32" s="331">
        <v>51.778</v>
      </c>
      <c r="M32" s="333">
        <f t="shared" si="16"/>
        <v>141.98</v>
      </c>
      <c r="N32" s="336">
        <f t="shared" si="17"/>
        <v>-0.10919143541343845</v>
      </c>
      <c r="O32" s="330">
        <v>58.94500000000001</v>
      </c>
      <c r="P32" s="331">
        <v>25.756999999999998</v>
      </c>
      <c r="Q32" s="332">
        <v>160.14200000000002</v>
      </c>
      <c r="R32" s="331">
        <v>167.60199999999995</v>
      </c>
      <c r="S32" s="333">
        <f t="shared" si="18"/>
        <v>412.44599999999997</v>
      </c>
      <c r="T32" s="334">
        <f t="shared" si="5"/>
        <v>0.005191409221290883</v>
      </c>
      <c r="U32" s="335">
        <v>52.040000000000006</v>
      </c>
      <c r="V32" s="331">
        <v>21.46</v>
      </c>
      <c r="W32" s="332">
        <v>166.65600000000003</v>
      </c>
      <c r="X32" s="331">
        <v>147.9820000000001</v>
      </c>
      <c r="Y32" s="333">
        <f t="shared" si="19"/>
        <v>388.13800000000015</v>
      </c>
      <c r="Z32" s="336">
        <f t="shared" si="20"/>
        <v>0.06262720990987702</v>
      </c>
    </row>
    <row r="33" spans="1:26" ht="18.75" customHeight="1">
      <c r="A33" s="329" t="s">
        <v>571</v>
      </c>
      <c r="B33" s="487" t="s">
        <v>572</v>
      </c>
      <c r="C33" s="330">
        <v>8.365</v>
      </c>
      <c r="D33" s="331">
        <v>12.32</v>
      </c>
      <c r="E33" s="332">
        <v>44.797</v>
      </c>
      <c r="F33" s="331">
        <v>32.689</v>
      </c>
      <c r="G33" s="333">
        <f t="shared" si="15"/>
        <v>98.17099999999999</v>
      </c>
      <c r="H33" s="334">
        <f t="shared" si="1"/>
        <v>0.0034034649603729354</v>
      </c>
      <c r="I33" s="335">
        <v>31.855</v>
      </c>
      <c r="J33" s="331">
        <v>39.685</v>
      </c>
      <c r="K33" s="332">
        <v>9.241999999999999</v>
      </c>
      <c r="L33" s="331">
        <v>4.428000000000001</v>
      </c>
      <c r="M33" s="333">
        <f t="shared" si="16"/>
        <v>85.21000000000001</v>
      </c>
      <c r="N33" s="336">
        <f t="shared" si="17"/>
        <v>0.15210656026287972</v>
      </c>
      <c r="O33" s="330">
        <v>50.815000000000005</v>
      </c>
      <c r="P33" s="331">
        <v>80.94500000000001</v>
      </c>
      <c r="Q33" s="332">
        <v>113.36700000000002</v>
      </c>
      <c r="R33" s="331">
        <v>88.677</v>
      </c>
      <c r="S33" s="333">
        <f t="shared" si="18"/>
        <v>333.80400000000003</v>
      </c>
      <c r="T33" s="334">
        <f t="shared" si="5"/>
        <v>0.004201551630283194</v>
      </c>
      <c r="U33" s="335">
        <v>88.635</v>
      </c>
      <c r="V33" s="331">
        <v>111.935</v>
      </c>
      <c r="W33" s="332">
        <v>30.721</v>
      </c>
      <c r="X33" s="331">
        <v>14.082999999999998</v>
      </c>
      <c r="Y33" s="333">
        <f t="shared" si="19"/>
        <v>245.374</v>
      </c>
      <c r="Z33" s="336">
        <f t="shared" si="20"/>
        <v>0.360388631232323</v>
      </c>
    </row>
    <row r="34" spans="1:26" ht="18.75" customHeight="1">
      <c r="A34" s="329" t="s">
        <v>532</v>
      </c>
      <c r="B34" s="487" t="s">
        <v>533</v>
      </c>
      <c r="C34" s="330">
        <v>1.2389999999999999</v>
      </c>
      <c r="D34" s="331">
        <v>4.482</v>
      </c>
      <c r="E34" s="332">
        <v>51.668</v>
      </c>
      <c r="F34" s="331">
        <v>38.32699999999999</v>
      </c>
      <c r="G34" s="333">
        <f t="shared" si="15"/>
        <v>95.71599999999998</v>
      </c>
      <c r="H34" s="334">
        <f t="shared" si="1"/>
        <v>0.003318353201526478</v>
      </c>
      <c r="I34" s="335">
        <v>0.219</v>
      </c>
      <c r="J34" s="331">
        <v>5.332000000000001</v>
      </c>
      <c r="K34" s="332">
        <v>34.624</v>
      </c>
      <c r="L34" s="331">
        <v>30.906999999999996</v>
      </c>
      <c r="M34" s="333">
        <f t="shared" si="16"/>
        <v>71.082</v>
      </c>
      <c r="N34" s="336">
        <f t="shared" si="17"/>
        <v>0.346557496975324</v>
      </c>
      <c r="O34" s="330">
        <v>2.719</v>
      </c>
      <c r="P34" s="331">
        <v>11.591999999999999</v>
      </c>
      <c r="Q34" s="332">
        <v>143.50599999999997</v>
      </c>
      <c r="R34" s="331">
        <v>119.54499999999993</v>
      </c>
      <c r="S34" s="333">
        <f t="shared" si="18"/>
        <v>277.3619999999999</v>
      </c>
      <c r="T34" s="334">
        <f t="shared" si="5"/>
        <v>0.0034911228244077566</v>
      </c>
      <c r="U34" s="335">
        <v>0.823</v>
      </c>
      <c r="V34" s="331">
        <v>10.153</v>
      </c>
      <c r="W34" s="332">
        <v>92.78800000000001</v>
      </c>
      <c r="X34" s="331">
        <v>86.84100000000005</v>
      </c>
      <c r="Y34" s="333">
        <f t="shared" si="19"/>
        <v>190.60500000000008</v>
      </c>
      <c r="Z34" s="336">
        <f t="shared" si="20"/>
        <v>0.45516644369245185</v>
      </c>
    </row>
    <row r="35" spans="1:26" ht="18.75" customHeight="1">
      <c r="A35" s="329" t="s">
        <v>510</v>
      </c>
      <c r="B35" s="487" t="s">
        <v>511</v>
      </c>
      <c r="C35" s="330">
        <v>3.083</v>
      </c>
      <c r="D35" s="331">
        <v>33.495</v>
      </c>
      <c r="E35" s="332">
        <v>14.617</v>
      </c>
      <c r="F35" s="331">
        <v>25.018</v>
      </c>
      <c r="G35" s="333">
        <f t="shared" si="15"/>
        <v>76.213</v>
      </c>
      <c r="H35" s="334">
        <f t="shared" si="1"/>
        <v>0.002642208748254602</v>
      </c>
      <c r="I35" s="335">
        <v>0.589</v>
      </c>
      <c r="J35" s="331">
        <v>0</v>
      </c>
      <c r="K35" s="332">
        <v>2.2300000000000004</v>
      </c>
      <c r="L35" s="331">
        <v>2.075</v>
      </c>
      <c r="M35" s="333">
        <f t="shared" si="16"/>
        <v>4.894</v>
      </c>
      <c r="N35" s="336">
        <f t="shared" si="17"/>
        <v>14.572742133224354</v>
      </c>
      <c r="O35" s="330">
        <v>22.13</v>
      </c>
      <c r="P35" s="331">
        <v>52.095</v>
      </c>
      <c r="Q35" s="332">
        <v>23.637</v>
      </c>
      <c r="R35" s="331">
        <v>30.536999999999995</v>
      </c>
      <c r="S35" s="333">
        <f t="shared" si="18"/>
        <v>128.399</v>
      </c>
      <c r="T35" s="334">
        <f t="shared" si="5"/>
        <v>0.0016161430892881205</v>
      </c>
      <c r="U35" s="335">
        <v>0.589</v>
      </c>
      <c r="V35" s="331">
        <v>0</v>
      </c>
      <c r="W35" s="332">
        <v>7.669</v>
      </c>
      <c r="X35" s="331">
        <v>4.988999999999998</v>
      </c>
      <c r="Y35" s="333">
        <f t="shared" si="19"/>
        <v>13.246999999999996</v>
      </c>
      <c r="Z35" s="336" t="str">
        <f t="shared" si="20"/>
        <v>  *  </v>
      </c>
    </row>
    <row r="36" spans="1:26" ht="18.75" customHeight="1">
      <c r="A36" s="329" t="s">
        <v>508</v>
      </c>
      <c r="B36" s="487" t="s">
        <v>509</v>
      </c>
      <c r="C36" s="330">
        <v>10.189</v>
      </c>
      <c r="D36" s="331">
        <v>43.731</v>
      </c>
      <c r="E36" s="332">
        <v>16.872</v>
      </c>
      <c r="F36" s="331">
        <v>1.613</v>
      </c>
      <c r="G36" s="333">
        <f t="shared" si="15"/>
        <v>72.405</v>
      </c>
      <c r="H36" s="334">
        <f t="shared" si="1"/>
        <v>0.002510190183005189</v>
      </c>
      <c r="I36" s="335">
        <v>46.802</v>
      </c>
      <c r="J36" s="331">
        <v>37.444</v>
      </c>
      <c r="K36" s="332">
        <v>0.5</v>
      </c>
      <c r="L36" s="331">
        <v>4.297</v>
      </c>
      <c r="M36" s="333">
        <f t="shared" si="16"/>
        <v>89.043</v>
      </c>
      <c r="N36" s="336" t="s">
        <v>43</v>
      </c>
      <c r="O36" s="330">
        <v>28.292</v>
      </c>
      <c r="P36" s="331">
        <v>137.22899999999998</v>
      </c>
      <c r="Q36" s="332">
        <v>16.872</v>
      </c>
      <c r="R36" s="331">
        <v>2.214</v>
      </c>
      <c r="S36" s="333">
        <f t="shared" si="18"/>
        <v>184.60699999999997</v>
      </c>
      <c r="T36" s="334">
        <f t="shared" si="5"/>
        <v>0.0023236265647256756</v>
      </c>
      <c r="U36" s="335">
        <v>113.38999999999999</v>
      </c>
      <c r="V36" s="331">
        <v>107.121</v>
      </c>
      <c r="W36" s="332">
        <v>1.2109999999999999</v>
      </c>
      <c r="X36" s="331">
        <v>7.745</v>
      </c>
      <c r="Y36" s="333">
        <f t="shared" si="19"/>
        <v>229.46699999999998</v>
      </c>
      <c r="Z36" s="336">
        <f t="shared" si="20"/>
        <v>-0.19549652019680397</v>
      </c>
    </row>
    <row r="37" spans="1:26" ht="18.75" customHeight="1">
      <c r="A37" s="329" t="s">
        <v>570</v>
      </c>
      <c r="B37" s="487" t="s">
        <v>570</v>
      </c>
      <c r="C37" s="330">
        <v>14.76</v>
      </c>
      <c r="D37" s="331">
        <v>1.96</v>
      </c>
      <c r="E37" s="332">
        <v>26.616000000000007</v>
      </c>
      <c r="F37" s="331">
        <v>26.189</v>
      </c>
      <c r="G37" s="333">
        <f t="shared" si="15"/>
        <v>69.525</v>
      </c>
      <c r="H37" s="334">
        <f t="shared" si="1"/>
        <v>0.002410344209287146</v>
      </c>
      <c r="I37" s="335">
        <v>33.495000000000005</v>
      </c>
      <c r="J37" s="331">
        <v>4.42</v>
      </c>
      <c r="K37" s="332">
        <v>20.36</v>
      </c>
      <c r="L37" s="331">
        <v>24.577</v>
      </c>
      <c r="M37" s="333">
        <f t="shared" si="16"/>
        <v>82.852</v>
      </c>
      <c r="N37" s="336">
        <f t="shared" si="17"/>
        <v>-0.16085308743301308</v>
      </c>
      <c r="O37" s="330">
        <v>70.76500000000001</v>
      </c>
      <c r="P37" s="331">
        <v>1.96</v>
      </c>
      <c r="Q37" s="332">
        <v>80.39199999999998</v>
      </c>
      <c r="R37" s="331">
        <v>85.10399999999998</v>
      </c>
      <c r="S37" s="333">
        <f t="shared" si="18"/>
        <v>238.22099999999998</v>
      </c>
      <c r="T37" s="334">
        <f t="shared" si="5"/>
        <v>0.002998459667702282</v>
      </c>
      <c r="U37" s="335">
        <v>115.87500000000003</v>
      </c>
      <c r="V37" s="331">
        <v>6.520000000000001</v>
      </c>
      <c r="W37" s="332">
        <v>70.03700000000003</v>
      </c>
      <c r="X37" s="331">
        <v>92.117</v>
      </c>
      <c r="Y37" s="333">
        <f t="shared" si="19"/>
        <v>284.5490000000001</v>
      </c>
      <c r="Z37" s="336">
        <f t="shared" si="20"/>
        <v>-0.1628120288597047</v>
      </c>
    </row>
    <row r="38" spans="1:26" ht="18.75" customHeight="1">
      <c r="A38" s="329" t="s">
        <v>573</v>
      </c>
      <c r="B38" s="487" t="s">
        <v>574</v>
      </c>
      <c r="C38" s="330">
        <v>5.005</v>
      </c>
      <c r="D38" s="331">
        <v>37.54</v>
      </c>
      <c r="E38" s="332">
        <v>8.094999999999999</v>
      </c>
      <c r="F38" s="331">
        <v>16.516</v>
      </c>
      <c r="G38" s="333">
        <f>SUM(C38:F38)</f>
        <v>67.156</v>
      </c>
      <c r="H38" s="334">
        <f>G38/$G$10</f>
        <v>0.00232821396215588</v>
      </c>
      <c r="I38" s="335">
        <v>6.51</v>
      </c>
      <c r="J38" s="331">
        <v>39.11</v>
      </c>
      <c r="K38" s="332">
        <v>0.16699999999999998</v>
      </c>
      <c r="L38" s="331">
        <v>0.154</v>
      </c>
      <c r="M38" s="333">
        <f>SUM(I38:L38)</f>
        <v>45.941</v>
      </c>
      <c r="N38" s="336">
        <f>IF(ISERROR(G38/M38-1),"         /0",(G38/M38-1))</f>
        <v>0.461787945408241</v>
      </c>
      <c r="O38" s="330">
        <v>17.665</v>
      </c>
      <c r="P38" s="331">
        <v>99.475</v>
      </c>
      <c r="Q38" s="332">
        <v>27.655999999999995</v>
      </c>
      <c r="R38" s="331">
        <v>47.738</v>
      </c>
      <c r="S38" s="333">
        <f>SUM(O38:R38)</f>
        <v>192.534</v>
      </c>
      <c r="T38" s="334">
        <f>S38/$S$10</f>
        <v>0.0024234027800294315</v>
      </c>
      <c r="U38" s="335">
        <v>18.61</v>
      </c>
      <c r="V38" s="331">
        <v>111.98999999999998</v>
      </c>
      <c r="W38" s="332">
        <v>4.6129999999999995</v>
      </c>
      <c r="X38" s="331">
        <v>15.490000000000002</v>
      </c>
      <c r="Y38" s="333">
        <f>SUM(U38:X38)</f>
        <v>150.70299999999997</v>
      </c>
      <c r="Z38" s="336">
        <f>IF(ISERROR(S38/Y38-1),"         /0",IF(S38/Y38&gt;5,"  *  ",(S38/Y38-1)))</f>
        <v>0.27757244381332846</v>
      </c>
    </row>
    <row r="39" spans="1:26" ht="18.75" customHeight="1">
      <c r="A39" s="329" t="s">
        <v>524</v>
      </c>
      <c r="B39" s="487" t="s">
        <v>525</v>
      </c>
      <c r="C39" s="330">
        <v>6.098</v>
      </c>
      <c r="D39" s="331">
        <v>44.475</v>
      </c>
      <c r="E39" s="332">
        <v>0.07200000000000001</v>
      </c>
      <c r="F39" s="331">
        <v>7.052</v>
      </c>
      <c r="G39" s="333">
        <f t="shared" si="15"/>
        <v>57.697</v>
      </c>
      <c r="H39" s="334">
        <f t="shared" si="1"/>
        <v>0.0020002823422256804</v>
      </c>
      <c r="I39" s="335">
        <v>4.246</v>
      </c>
      <c r="J39" s="331">
        <v>33.186</v>
      </c>
      <c r="K39" s="332">
        <v>1.0979999999999999</v>
      </c>
      <c r="L39" s="331">
        <v>4.038</v>
      </c>
      <c r="M39" s="333">
        <f t="shared" si="16"/>
        <v>42.568</v>
      </c>
      <c r="N39" s="336" t="s">
        <v>43</v>
      </c>
      <c r="O39" s="330">
        <v>19.812</v>
      </c>
      <c r="P39" s="331">
        <v>131.596</v>
      </c>
      <c r="Q39" s="332">
        <v>2.2389999999999994</v>
      </c>
      <c r="R39" s="331">
        <v>21.637</v>
      </c>
      <c r="S39" s="333">
        <f t="shared" si="18"/>
        <v>175.28400000000002</v>
      </c>
      <c r="T39" s="334">
        <f t="shared" si="5"/>
        <v>0.0022062790618523425</v>
      </c>
      <c r="U39" s="335">
        <v>13.419</v>
      </c>
      <c r="V39" s="331">
        <v>105.124</v>
      </c>
      <c r="W39" s="332">
        <v>5.0360000000000005</v>
      </c>
      <c r="X39" s="331">
        <v>6.929</v>
      </c>
      <c r="Y39" s="333">
        <f t="shared" si="19"/>
        <v>130.50799999999998</v>
      </c>
      <c r="Z39" s="336">
        <f t="shared" si="20"/>
        <v>0.343090078769118</v>
      </c>
    </row>
    <row r="40" spans="1:26" ht="18.75" customHeight="1">
      <c r="A40" s="329" t="s">
        <v>575</v>
      </c>
      <c r="B40" s="487" t="s">
        <v>576</v>
      </c>
      <c r="C40" s="330">
        <v>0</v>
      </c>
      <c r="D40" s="331">
        <v>0</v>
      </c>
      <c r="E40" s="332">
        <v>26.67</v>
      </c>
      <c r="F40" s="331">
        <v>26.735</v>
      </c>
      <c r="G40" s="333">
        <f t="shared" si="15"/>
        <v>53.405</v>
      </c>
      <c r="H40" s="334">
        <f t="shared" si="1"/>
        <v>0.0018514841063930962</v>
      </c>
      <c r="I40" s="335"/>
      <c r="J40" s="331"/>
      <c r="K40" s="332">
        <v>49</v>
      </c>
      <c r="L40" s="331">
        <v>49.169999999999995</v>
      </c>
      <c r="M40" s="333">
        <f t="shared" si="16"/>
        <v>98.16999999999999</v>
      </c>
      <c r="N40" s="336">
        <f t="shared" si="17"/>
        <v>-0.4559947030661097</v>
      </c>
      <c r="O40" s="330"/>
      <c r="P40" s="331"/>
      <c r="Q40" s="332">
        <v>112.12499999999999</v>
      </c>
      <c r="R40" s="331">
        <v>112.985</v>
      </c>
      <c r="S40" s="333">
        <f t="shared" si="18"/>
        <v>225.10999999999999</v>
      </c>
      <c r="T40" s="334">
        <f t="shared" si="5"/>
        <v>0.0028334330550054813</v>
      </c>
      <c r="U40" s="335"/>
      <c r="V40" s="331"/>
      <c r="W40" s="332">
        <v>126.277</v>
      </c>
      <c r="X40" s="331">
        <v>125.94700000000002</v>
      </c>
      <c r="Y40" s="333">
        <f t="shared" si="19"/>
        <v>252.22400000000002</v>
      </c>
      <c r="Z40" s="336">
        <f t="shared" si="20"/>
        <v>-0.10749968282161904</v>
      </c>
    </row>
    <row r="41" spans="1:26" ht="18.75" customHeight="1">
      <c r="A41" s="329" t="s">
        <v>492</v>
      </c>
      <c r="B41" s="487" t="s">
        <v>493</v>
      </c>
      <c r="C41" s="330">
        <v>1.111</v>
      </c>
      <c r="D41" s="331">
        <v>4.616</v>
      </c>
      <c r="E41" s="332">
        <v>23.568</v>
      </c>
      <c r="F41" s="331">
        <v>22.276</v>
      </c>
      <c r="G41" s="333">
        <f t="shared" si="15"/>
        <v>51.571</v>
      </c>
      <c r="H41" s="334">
        <f t="shared" si="1"/>
        <v>0.0017879016356295919</v>
      </c>
      <c r="I41" s="335">
        <v>2.9059999999999997</v>
      </c>
      <c r="J41" s="331">
        <v>9.786000000000001</v>
      </c>
      <c r="K41" s="332">
        <v>31.706</v>
      </c>
      <c r="L41" s="331">
        <v>31.145</v>
      </c>
      <c r="M41" s="333">
        <f t="shared" si="16"/>
        <v>75.54299999999999</v>
      </c>
      <c r="N41" s="336">
        <f t="shared" si="17"/>
        <v>-0.3173292032352435</v>
      </c>
      <c r="O41" s="330">
        <v>4.324</v>
      </c>
      <c r="P41" s="331">
        <v>18.416999999999998</v>
      </c>
      <c r="Q41" s="332">
        <v>74.63799999999998</v>
      </c>
      <c r="R41" s="331">
        <v>75.74799999999999</v>
      </c>
      <c r="S41" s="333">
        <f t="shared" si="18"/>
        <v>173.12699999999995</v>
      </c>
      <c r="T41" s="334">
        <f t="shared" si="5"/>
        <v>0.0021791291569185456</v>
      </c>
      <c r="U41" s="335">
        <v>5.47</v>
      </c>
      <c r="V41" s="331">
        <v>18.729</v>
      </c>
      <c r="W41" s="332">
        <v>77.15900000000005</v>
      </c>
      <c r="X41" s="331">
        <v>68.34099999999998</v>
      </c>
      <c r="Y41" s="333">
        <f t="shared" si="19"/>
        <v>169.699</v>
      </c>
      <c r="Z41" s="336">
        <f t="shared" si="20"/>
        <v>0.020200472601488162</v>
      </c>
    </row>
    <row r="42" spans="1:26" ht="18.75" customHeight="1">
      <c r="A42" s="329" t="s">
        <v>530</v>
      </c>
      <c r="B42" s="487" t="s">
        <v>531</v>
      </c>
      <c r="C42" s="330">
        <v>5.999</v>
      </c>
      <c r="D42" s="331">
        <v>7.412999999999999</v>
      </c>
      <c r="E42" s="332">
        <v>16.643</v>
      </c>
      <c r="F42" s="331">
        <v>21.118</v>
      </c>
      <c r="G42" s="333">
        <f t="shared" si="15"/>
        <v>51.173</v>
      </c>
      <c r="H42" s="334">
        <f t="shared" si="1"/>
        <v>0.0017741034767616124</v>
      </c>
      <c r="I42" s="335">
        <v>5.204</v>
      </c>
      <c r="J42" s="331">
        <v>5.18</v>
      </c>
      <c r="K42" s="332">
        <v>11.204</v>
      </c>
      <c r="L42" s="331">
        <v>14.55</v>
      </c>
      <c r="M42" s="333">
        <f t="shared" si="16"/>
        <v>36.138000000000005</v>
      </c>
      <c r="N42" s="336">
        <f t="shared" si="17"/>
        <v>0.416044053351043</v>
      </c>
      <c r="O42" s="330">
        <v>20.757</v>
      </c>
      <c r="P42" s="331">
        <v>22.083000000000002</v>
      </c>
      <c r="Q42" s="332">
        <v>48.622</v>
      </c>
      <c r="R42" s="331">
        <v>56.52799999999999</v>
      </c>
      <c r="S42" s="333">
        <f t="shared" si="18"/>
        <v>147.99</v>
      </c>
      <c r="T42" s="334">
        <f t="shared" si="5"/>
        <v>0.001862732698726228</v>
      </c>
      <c r="U42" s="335">
        <v>15.343</v>
      </c>
      <c r="V42" s="331">
        <v>15.048</v>
      </c>
      <c r="W42" s="332">
        <v>49.627</v>
      </c>
      <c r="X42" s="331">
        <v>57.20399999999999</v>
      </c>
      <c r="Y42" s="333">
        <f t="shared" si="19"/>
        <v>137.22199999999998</v>
      </c>
      <c r="Z42" s="336">
        <f t="shared" si="20"/>
        <v>0.07847138213989036</v>
      </c>
    </row>
    <row r="43" spans="1:26" ht="18.75" customHeight="1">
      <c r="A43" s="329" t="s">
        <v>577</v>
      </c>
      <c r="B43" s="487" t="s">
        <v>577</v>
      </c>
      <c r="C43" s="330">
        <v>18.580000000000002</v>
      </c>
      <c r="D43" s="331">
        <v>20.735</v>
      </c>
      <c r="E43" s="332">
        <v>0.492</v>
      </c>
      <c r="F43" s="331">
        <v>0.5720000000000001</v>
      </c>
      <c r="G43" s="333">
        <f t="shared" si="15"/>
        <v>40.379</v>
      </c>
      <c r="H43" s="334">
        <f t="shared" si="1"/>
        <v>0.0013998890877641949</v>
      </c>
      <c r="I43" s="335">
        <v>19.2</v>
      </c>
      <c r="J43" s="331">
        <v>25.705</v>
      </c>
      <c r="K43" s="332">
        <v>30.801</v>
      </c>
      <c r="L43" s="331">
        <v>7.635</v>
      </c>
      <c r="M43" s="333">
        <f t="shared" si="16"/>
        <v>83.34100000000001</v>
      </c>
      <c r="N43" s="336">
        <f t="shared" si="17"/>
        <v>-0.5154965743151632</v>
      </c>
      <c r="O43" s="330">
        <v>40.07000000000001</v>
      </c>
      <c r="P43" s="331">
        <v>50.879999999999995</v>
      </c>
      <c r="Q43" s="332">
        <v>21.387</v>
      </c>
      <c r="R43" s="331">
        <v>8.758000000000001</v>
      </c>
      <c r="S43" s="333">
        <f t="shared" si="18"/>
        <v>121.095</v>
      </c>
      <c r="T43" s="334">
        <f t="shared" si="5"/>
        <v>0.0015242085016031663</v>
      </c>
      <c r="U43" s="335">
        <v>49.62200000000001</v>
      </c>
      <c r="V43" s="331">
        <v>70.771</v>
      </c>
      <c r="W43" s="332">
        <v>68.172</v>
      </c>
      <c r="X43" s="331">
        <v>19.410999999999998</v>
      </c>
      <c r="Y43" s="333">
        <f t="shared" si="19"/>
        <v>207.976</v>
      </c>
      <c r="Z43" s="336">
        <f t="shared" si="20"/>
        <v>-0.4177453167673193</v>
      </c>
    </row>
    <row r="44" spans="1:26" ht="18.75" customHeight="1">
      <c r="A44" s="329" t="s">
        <v>578</v>
      </c>
      <c r="B44" s="487" t="s">
        <v>578</v>
      </c>
      <c r="C44" s="330">
        <v>7.375</v>
      </c>
      <c r="D44" s="331">
        <v>25.98</v>
      </c>
      <c r="E44" s="332">
        <v>1.0370000000000001</v>
      </c>
      <c r="F44" s="331">
        <v>5.433</v>
      </c>
      <c r="G44" s="333">
        <f t="shared" si="15"/>
        <v>39.825</v>
      </c>
      <c r="H44" s="334">
        <f t="shared" si="1"/>
        <v>0.0013806826053198212</v>
      </c>
      <c r="I44" s="335">
        <v>7.17</v>
      </c>
      <c r="J44" s="331">
        <v>18.58</v>
      </c>
      <c r="K44" s="332">
        <v>8.259</v>
      </c>
      <c r="L44" s="331">
        <v>35.467</v>
      </c>
      <c r="M44" s="333">
        <f t="shared" si="16"/>
        <v>69.476</v>
      </c>
      <c r="N44" s="336">
        <f t="shared" si="17"/>
        <v>-0.4267804709539984</v>
      </c>
      <c r="O44" s="330">
        <v>24.11</v>
      </c>
      <c r="P44" s="331">
        <v>54.285</v>
      </c>
      <c r="Q44" s="332">
        <v>15.125000000000002</v>
      </c>
      <c r="R44" s="331">
        <v>40.07</v>
      </c>
      <c r="S44" s="333">
        <f t="shared" si="18"/>
        <v>133.59</v>
      </c>
      <c r="T44" s="334">
        <f t="shared" si="5"/>
        <v>0.001681481594856658</v>
      </c>
      <c r="U44" s="335">
        <v>23.15</v>
      </c>
      <c r="V44" s="331">
        <v>51.70099999999999</v>
      </c>
      <c r="W44" s="332">
        <v>25.415999999999993</v>
      </c>
      <c r="X44" s="331">
        <v>84.42099999999999</v>
      </c>
      <c r="Y44" s="333">
        <f t="shared" si="19"/>
        <v>184.688</v>
      </c>
      <c r="Z44" s="336">
        <f t="shared" si="20"/>
        <v>-0.2766720090097894</v>
      </c>
    </row>
    <row r="45" spans="1:26" ht="18.75" customHeight="1">
      <c r="A45" s="329" t="s">
        <v>557</v>
      </c>
      <c r="B45" s="487" t="s">
        <v>557</v>
      </c>
      <c r="C45" s="330">
        <v>10.110000000000001</v>
      </c>
      <c r="D45" s="331">
        <v>20.927999999999997</v>
      </c>
      <c r="E45" s="332">
        <v>0.1</v>
      </c>
      <c r="F45" s="331">
        <v>0.075</v>
      </c>
      <c r="G45" s="333">
        <f t="shared" si="15"/>
        <v>31.212999999999997</v>
      </c>
      <c r="H45" s="334">
        <f t="shared" si="1"/>
        <v>0.0010821154089101714</v>
      </c>
      <c r="I45" s="335">
        <v>11.145</v>
      </c>
      <c r="J45" s="331">
        <v>35.322</v>
      </c>
      <c r="K45" s="332">
        <v>0.07</v>
      </c>
      <c r="L45" s="331">
        <v>0.04</v>
      </c>
      <c r="M45" s="333">
        <f t="shared" si="16"/>
        <v>46.577</v>
      </c>
      <c r="N45" s="336">
        <f t="shared" si="17"/>
        <v>-0.32986237842712074</v>
      </c>
      <c r="O45" s="330">
        <v>23.297000000000004</v>
      </c>
      <c r="P45" s="331">
        <v>53.903</v>
      </c>
      <c r="Q45" s="332">
        <v>0.31999999999999995</v>
      </c>
      <c r="R45" s="331">
        <v>0.315</v>
      </c>
      <c r="S45" s="333">
        <f t="shared" si="18"/>
        <v>77.835</v>
      </c>
      <c r="T45" s="334">
        <f t="shared" si="5"/>
        <v>0.0009796999770616658</v>
      </c>
      <c r="U45" s="335">
        <v>27.543</v>
      </c>
      <c r="V45" s="331">
        <v>61.389</v>
      </c>
      <c r="W45" s="332">
        <v>0.35000000000000003</v>
      </c>
      <c r="X45" s="331">
        <v>0.31000000000000005</v>
      </c>
      <c r="Y45" s="333">
        <f t="shared" si="19"/>
        <v>89.592</v>
      </c>
      <c r="Z45" s="336">
        <f t="shared" si="20"/>
        <v>-0.13122823466380928</v>
      </c>
    </row>
    <row r="46" spans="1:26" ht="18.75" customHeight="1">
      <c r="A46" s="329" t="s">
        <v>564</v>
      </c>
      <c r="B46" s="487" t="s">
        <v>565</v>
      </c>
      <c r="C46" s="330">
        <v>0.3</v>
      </c>
      <c r="D46" s="331">
        <v>3.29</v>
      </c>
      <c r="E46" s="332">
        <v>9.582</v>
      </c>
      <c r="F46" s="331">
        <v>14.453999999999997</v>
      </c>
      <c r="G46" s="333">
        <f t="shared" si="15"/>
        <v>27.625999999999998</v>
      </c>
      <c r="H46" s="334">
        <f t="shared" si="1"/>
        <v>0.0009577586353939832</v>
      </c>
      <c r="I46" s="335">
        <v>4.12</v>
      </c>
      <c r="J46" s="331">
        <v>12.1</v>
      </c>
      <c r="K46" s="332">
        <v>7.695999999999999</v>
      </c>
      <c r="L46" s="331">
        <v>19.122000000000007</v>
      </c>
      <c r="M46" s="333">
        <f t="shared" si="16"/>
        <v>43.038000000000004</v>
      </c>
      <c r="N46" s="336">
        <f t="shared" si="17"/>
        <v>-0.35810214229285764</v>
      </c>
      <c r="O46" s="330">
        <v>1.5000000000000002</v>
      </c>
      <c r="P46" s="331">
        <v>6.79</v>
      </c>
      <c r="Q46" s="332">
        <v>26.820999999999994</v>
      </c>
      <c r="R46" s="331">
        <v>45.144999999999996</v>
      </c>
      <c r="S46" s="333">
        <f t="shared" si="18"/>
        <v>80.256</v>
      </c>
      <c r="T46" s="334">
        <f t="shared" si="5"/>
        <v>0.0010101728188997375</v>
      </c>
      <c r="U46" s="335">
        <v>13.275000000000002</v>
      </c>
      <c r="V46" s="331">
        <v>43.3</v>
      </c>
      <c r="W46" s="332">
        <v>21.14</v>
      </c>
      <c r="X46" s="331">
        <v>45.87899999999999</v>
      </c>
      <c r="Y46" s="333">
        <f t="shared" si="19"/>
        <v>123.594</v>
      </c>
      <c r="Z46" s="336">
        <f t="shared" si="20"/>
        <v>-0.3506480897130928</v>
      </c>
    </row>
    <row r="47" spans="1:26" ht="18.75" customHeight="1">
      <c r="A47" s="329" t="s">
        <v>518</v>
      </c>
      <c r="B47" s="487" t="s">
        <v>519</v>
      </c>
      <c r="C47" s="330">
        <v>22.948999999999998</v>
      </c>
      <c r="D47" s="331">
        <v>3.066</v>
      </c>
      <c r="E47" s="332">
        <v>0.11</v>
      </c>
      <c r="F47" s="331">
        <v>0.112</v>
      </c>
      <c r="G47" s="333">
        <f t="shared" si="15"/>
        <v>26.236999999999995</v>
      </c>
      <c r="H47" s="334">
        <f t="shared" si="1"/>
        <v>0.0009096037543195516</v>
      </c>
      <c r="I47" s="335">
        <v>25.812</v>
      </c>
      <c r="J47" s="331">
        <v>2.774</v>
      </c>
      <c r="K47" s="332">
        <v>0.105</v>
      </c>
      <c r="L47" s="331">
        <v>0.11</v>
      </c>
      <c r="M47" s="333">
        <f t="shared" si="16"/>
        <v>28.801000000000002</v>
      </c>
      <c r="N47" s="336">
        <f t="shared" si="17"/>
        <v>-0.08902468664282515</v>
      </c>
      <c r="O47" s="330">
        <v>74.018</v>
      </c>
      <c r="P47" s="331">
        <v>7.703</v>
      </c>
      <c r="Q47" s="332">
        <v>0.134</v>
      </c>
      <c r="R47" s="331">
        <v>0.112</v>
      </c>
      <c r="S47" s="333">
        <f t="shared" si="18"/>
        <v>81.967</v>
      </c>
      <c r="T47" s="334">
        <f t="shared" si="5"/>
        <v>0.0010317089743664622</v>
      </c>
      <c r="U47" s="335">
        <v>102.31300000000003</v>
      </c>
      <c r="V47" s="331">
        <v>7.047000000000001</v>
      </c>
      <c r="W47" s="332">
        <v>0.34500000000000003</v>
      </c>
      <c r="X47" s="331">
        <v>0.25</v>
      </c>
      <c r="Y47" s="333">
        <f t="shared" si="19"/>
        <v>109.95500000000003</v>
      </c>
      <c r="Z47" s="336">
        <f t="shared" si="20"/>
        <v>-0.2545404938383886</v>
      </c>
    </row>
    <row r="48" spans="1:26" ht="18.75" customHeight="1">
      <c r="A48" s="329" t="s">
        <v>514</v>
      </c>
      <c r="B48" s="487" t="s">
        <v>515</v>
      </c>
      <c r="C48" s="330">
        <v>4.538</v>
      </c>
      <c r="D48" s="331">
        <v>20.166</v>
      </c>
      <c r="E48" s="332">
        <v>0.534</v>
      </c>
      <c r="F48" s="331">
        <v>0.619</v>
      </c>
      <c r="G48" s="333">
        <f t="shared" si="15"/>
        <v>25.857</v>
      </c>
      <c r="H48" s="334">
        <f t="shared" si="1"/>
        <v>0.0008964296327873099</v>
      </c>
      <c r="I48" s="335">
        <v>15.844000000000001</v>
      </c>
      <c r="J48" s="331">
        <v>18.561</v>
      </c>
      <c r="K48" s="332">
        <v>0.73</v>
      </c>
      <c r="L48" s="331">
        <v>0.53</v>
      </c>
      <c r="M48" s="333">
        <f t="shared" si="16"/>
        <v>35.665</v>
      </c>
      <c r="N48" s="336">
        <f t="shared" si="17"/>
        <v>-0.2750035048366746</v>
      </c>
      <c r="O48" s="330">
        <v>26.635</v>
      </c>
      <c r="P48" s="331">
        <v>62.70199999999999</v>
      </c>
      <c r="Q48" s="332">
        <v>1.4840000000000002</v>
      </c>
      <c r="R48" s="331">
        <v>1.319</v>
      </c>
      <c r="S48" s="333">
        <f t="shared" si="18"/>
        <v>92.13999999999999</v>
      </c>
      <c r="T48" s="334">
        <f t="shared" si="5"/>
        <v>0.0011597553271209854</v>
      </c>
      <c r="U48" s="335">
        <v>45.994</v>
      </c>
      <c r="V48" s="331">
        <v>48.04</v>
      </c>
      <c r="W48" s="332">
        <v>1.71</v>
      </c>
      <c r="X48" s="331">
        <v>1.5</v>
      </c>
      <c r="Y48" s="333">
        <f t="shared" si="19"/>
        <v>97.24399999999999</v>
      </c>
      <c r="Z48" s="336">
        <f t="shared" si="20"/>
        <v>-0.05248652873184978</v>
      </c>
    </row>
    <row r="49" spans="1:26" ht="18.75" customHeight="1">
      <c r="A49" s="329" t="s">
        <v>579</v>
      </c>
      <c r="B49" s="487" t="s">
        <v>579</v>
      </c>
      <c r="C49" s="330">
        <v>0</v>
      </c>
      <c r="D49" s="331">
        <v>25.549999999999997</v>
      </c>
      <c r="E49" s="332">
        <v>0</v>
      </c>
      <c r="F49" s="331">
        <v>0</v>
      </c>
      <c r="G49" s="333">
        <f t="shared" si="15"/>
        <v>25.549999999999997</v>
      </c>
      <c r="H49" s="334">
        <f t="shared" si="1"/>
        <v>0.0008857863293388933</v>
      </c>
      <c r="I49" s="335">
        <v>0</v>
      </c>
      <c r="J49" s="331">
        <v>28.155</v>
      </c>
      <c r="K49" s="332">
        <v>0.085</v>
      </c>
      <c r="L49" s="331">
        <v>0.085</v>
      </c>
      <c r="M49" s="333">
        <f t="shared" si="16"/>
        <v>28.325000000000003</v>
      </c>
      <c r="N49" s="336">
        <f t="shared" si="17"/>
        <v>-0.09796999117387484</v>
      </c>
      <c r="O49" s="330">
        <v>0</v>
      </c>
      <c r="P49" s="331">
        <v>81.70500000000001</v>
      </c>
      <c r="Q49" s="332"/>
      <c r="R49" s="331"/>
      <c r="S49" s="333">
        <f t="shared" si="18"/>
        <v>81.70500000000001</v>
      </c>
      <c r="T49" s="334">
        <f t="shared" si="5"/>
        <v>0.0010284112112266131</v>
      </c>
      <c r="U49" s="335">
        <v>0</v>
      </c>
      <c r="V49" s="331">
        <v>116.00499999999998</v>
      </c>
      <c r="W49" s="332">
        <v>0.085</v>
      </c>
      <c r="X49" s="331">
        <v>0.085</v>
      </c>
      <c r="Y49" s="333">
        <f t="shared" si="19"/>
        <v>116.17499999999997</v>
      </c>
      <c r="Z49" s="336">
        <f t="shared" si="20"/>
        <v>-0.2967075532601675</v>
      </c>
    </row>
    <row r="50" spans="1:26" ht="18.75" customHeight="1">
      <c r="A50" s="329" t="s">
        <v>555</v>
      </c>
      <c r="B50" s="487" t="s">
        <v>556</v>
      </c>
      <c r="C50" s="330">
        <v>0</v>
      </c>
      <c r="D50" s="331">
        <v>0</v>
      </c>
      <c r="E50" s="332">
        <v>9.998000000000001</v>
      </c>
      <c r="F50" s="331">
        <v>13.726000000000003</v>
      </c>
      <c r="G50" s="333">
        <f t="shared" si="15"/>
        <v>23.724000000000004</v>
      </c>
      <c r="H50" s="334">
        <f t="shared" si="1"/>
        <v>0.000822481208502384</v>
      </c>
      <c r="I50" s="335">
        <v>0.011</v>
      </c>
      <c r="J50" s="331">
        <v>1.24</v>
      </c>
      <c r="K50" s="332">
        <v>15.049</v>
      </c>
      <c r="L50" s="331">
        <v>15.980999999999998</v>
      </c>
      <c r="M50" s="333">
        <f t="shared" si="16"/>
        <v>32.281</v>
      </c>
      <c r="N50" s="336">
        <f t="shared" si="17"/>
        <v>-0.265078529165763</v>
      </c>
      <c r="O50" s="330"/>
      <c r="P50" s="331"/>
      <c r="Q50" s="332">
        <v>34.099000000000004</v>
      </c>
      <c r="R50" s="331">
        <v>44.43599999999999</v>
      </c>
      <c r="S50" s="333">
        <f t="shared" si="18"/>
        <v>78.535</v>
      </c>
      <c r="T50" s="334">
        <f t="shared" si="5"/>
        <v>0.0009885107946108812</v>
      </c>
      <c r="U50" s="335">
        <v>0.094</v>
      </c>
      <c r="V50" s="331">
        <v>2.657</v>
      </c>
      <c r="W50" s="332">
        <v>32.50299999999999</v>
      </c>
      <c r="X50" s="331">
        <v>41.251</v>
      </c>
      <c r="Y50" s="333">
        <f t="shared" si="19"/>
        <v>76.505</v>
      </c>
      <c r="Z50" s="336">
        <f t="shared" si="20"/>
        <v>0.026534213450101207</v>
      </c>
    </row>
    <row r="51" spans="1:26" ht="18.75" customHeight="1">
      <c r="A51" s="329" t="s">
        <v>580</v>
      </c>
      <c r="B51" s="487" t="s">
        <v>580</v>
      </c>
      <c r="C51" s="330">
        <v>2.2</v>
      </c>
      <c r="D51" s="331">
        <v>15.71</v>
      </c>
      <c r="E51" s="332">
        <v>2.022</v>
      </c>
      <c r="F51" s="331">
        <v>1.3319999999999999</v>
      </c>
      <c r="G51" s="333">
        <f t="shared" si="15"/>
        <v>21.264</v>
      </c>
      <c r="H51" s="334">
        <f t="shared" si="1"/>
        <v>0.000737196105951555</v>
      </c>
      <c r="I51" s="335">
        <v>2.62</v>
      </c>
      <c r="J51" s="331">
        <v>25.23</v>
      </c>
      <c r="K51" s="332">
        <v>2.6329999999999996</v>
      </c>
      <c r="L51" s="331">
        <v>2.494</v>
      </c>
      <c r="M51" s="333">
        <f t="shared" si="16"/>
        <v>32.977000000000004</v>
      </c>
      <c r="N51" s="336">
        <f t="shared" si="17"/>
        <v>-0.35518694847924326</v>
      </c>
      <c r="O51" s="330">
        <v>6.0200000000000005</v>
      </c>
      <c r="P51" s="331">
        <v>56.98500000000001</v>
      </c>
      <c r="Q51" s="332">
        <v>3.582</v>
      </c>
      <c r="R51" s="331">
        <v>3.917</v>
      </c>
      <c r="S51" s="333">
        <f t="shared" si="18"/>
        <v>70.504</v>
      </c>
      <c r="T51" s="334">
        <f t="shared" si="5"/>
        <v>0.0008874255435569565</v>
      </c>
      <c r="U51" s="335">
        <v>8.44</v>
      </c>
      <c r="V51" s="331">
        <v>63.58</v>
      </c>
      <c r="W51" s="332">
        <v>6.937999999999999</v>
      </c>
      <c r="X51" s="331">
        <v>9.013</v>
      </c>
      <c r="Y51" s="333">
        <f t="shared" si="19"/>
        <v>87.971</v>
      </c>
      <c r="Z51" s="336">
        <f t="shared" si="20"/>
        <v>-0.19855406895454186</v>
      </c>
    </row>
    <row r="52" spans="1:26" ht="18.75" customHeight="1">
      <c r="A52" s="329" t="s">
        <v>581</v>
      </c>
      <c r="B52" s="487" t="s">
        <v>581</v>
      </c>
      <c r="C52" s="330">
        <v>1.8</v>
      </c>
      <c r="D52" s="331">
        <v>2.21</v>
      </c>
      <c r="E52" s="332">
        <v>4.2700000000000005</v>
      </c>
      <c r="F52" s="331">
        <v>12.69</v>
      </c>
      <c r="G52" s="333">
        <f t="shared" si="15"/>
        <v>20.97</v>
      </c>
      <c r="H52" s="334">
        <f t="shared" si="1"/>
        <v>0.0007270034961345047</v>
      </c>
      <c r="I52" s="335">
        <v>5.45</v>
      </c>
      <c r="J52" s="331">
        <v>19.155</v>
      </c>
      <c r="K52" s="332">
        <v>3.502</v>
      </c>
      <c r="L52" s="331">
        <v>7.488</v>
      </c>
      <c r="M52" s="333">
        <f t="shared" si="16"/>
        <v>35.595</v>
      </c>
      <c r="N52" s="336">
        <f t="shared" si="17"/>
        <v>-0.4108723135271808</v>
      </c>
      <c r="O52" s="330">
        <v>8.295</v>
      </c>
      <c r="P52" s="331">
        <v>10.585</v>
      </c>
      <c r="Q52" s="332">
        <v>14.149</v>
      </c>
      <c r="R52" s="331">
        <v>30.690999999999995</v>
      </c>
      <c r="S52" s="333">
        <f t="shared" si="18"/>
        <v>63.72</v>
      </c>
      <c r="T52" s="334">
        <f t="shared" si="5"/>
        <v>0.0008020361346228478</v>
      </c>
      <c r="U52" s="335">
        <v>8.989</v>
      </c>
      <c r="V52" s="331">
        <v>36.45</v>
      </c>
      <c r="W52" s="332">
        <v>7.1</v>
      </c>
      <c r="X52" s="331">
        <v>18.527</v>
      </c>
      <c r="Y52" s="333">
        <f t="shared" si="19"/>
        <v>71.066</v>
      </c>
      <c r="Z52" s="336">
        <f t="shared" si="20"/>
        <v>-0.10336869951875727</v>
      </c>
    </row>
    <row r="53" spans="1:26" ht="18.75" customHeight="1">
      <c r="A53" s="329" t="s">
        <v>549</v>
      </c>
      <c r="B53" s="487" t="s">
        <v>550</v>
      </c>
      <c r="C53" s="330">
        <v>0.264</v>
      </c>
      <c r="D53" s="331">
        <v>12.119000000000002</v>
      </c>
      <c r="E53" s="332">
        <v>2.648</v>
      </c>
      <c r="F53" s="331">
        <v>5.178</v>
      </c>
      <c r="G53" s="333">
        <f t="shared" si="15"/>
        <v>20.209</v>
      </c>
      <c r="H53" s="334">
        <f t="shared" si="1"/>
        <v>0.0007006205843291467</v>
      </c>
      <c r="I53" s="335">
        <v>1.669</v>
      </c>
      <c r="J53" s="331">
        <v>11.12</v>
      </c>
      <c r="K53" s="332">
        <v>1.312</v>
      </c>
      <c r="L53" s="331">
        <v>1.6</v>
      </c>
      <c r="M53" s="333">
        <f t="shared" si="16"/>
        <v>15.700999999999999</v>
      </c>
      <c r="N53" s="336">
        <f t="shared" si="17"/>
        <v>0.28711547035220697</v>
      </c>
      <c r="O53" s="330">
        <v>1.449</v>
      </c>
      <c r="P53" s="331">
        <v>33.432</v>
      </c>
      <c r="Q53" s="332">
        <v>6.053</v>
      </c>
      <c r="R53" s="331">
        <v>10.996</v>
      </c>
      <c r="S53" s="333">
        <f t="shared" si="18"/>
        <v>51.93</v>
      </c>
      <c r="T53" s="334">
        <f t="shared" si="5"/>
        <v>0.0006536367933296373</v>
      </c>
      <c r="U53" s="335">
        <v>4.827</v>
      </c>
      <c r="V53" s="331">
        <v>29.913999999999994</v>
      </c>
      <c r="W53" s="332">
        <v>4.049999999999999</v>
      </c>
      <c r="X53" s="331">
        <v>5.817</v>
      </c>
      <c r="Y53" s="333">
        <f t="shared" si="19"/>
        <v>44.60799999999999</v>
      </c>
      <c r="Z53" s="336">
        <f t="shared" si="20"/>
        <v>0.16414096126255395</v>
      </c>
    </row>
    <row r="54" spans="1:26" ht="18.75" customHeight="1">
      <c r="A54" s="329" t="s">
        <v>48</v>
      </c>
      <c r="B54" s="487" t="s">
        <v>48</v>
      </c>
      <c r="C54" s="330">
        <v>31.160999999999994</v>
      </c>
      <c r="D54" s="331">
        <v>78.93199999999997</v>
      </c>
      <c r="E54" s="332">
        <v>89.977</v>
      </c>
      <c r="F54" s="331">
        <v>117.43700000000003</v>
      </c>
      <c r="G54" s="333">
        <f t="shared" si="15"/>
        <v>317.507</v>
      </c>
      <c r="H54" s="334">
        <f t="shared" si="1"/>
        <v>0.011007567908782937</v>
      </c>
      <c r="I54" s="335">
        <v>64.125</v>
      </c>
      <c r="J54" s="331">
        <v>104.844</v>
      </c>
      <c r="K54" s="332">
        <v>94.15899999999998</v>
      </c>
      <c r="L54" s="331">
        <v>131.88400000000001</v>
      </c>
      <c r="M54" s="333">
        <f t="shared" si="16"/>
        <v>395.012</v>
      </c>
      <c r="N54" s="336">
        <f t="shared" si="17"/>
        <v>-0.19620922908671123</v>
      </c>
      <c r="O54" s="330">
        <v>201.053</v>
      </c>
      <c r="P54" s="331">
        <v>352.358</v>
      </c>
      <c r="Q54" s="332">
        <v>245.7730000000002</v>
      </c>
      <c r="R54" s="331">
        <v>318.28499999999997</v>
      </c>
      <c r="S54" s="333">
        <f t="shared" si="18"/>
        <v>1117.469</v>
      </c>
      <c r="T54" s="334">
        <f t="shared" si="5"/>
        <v>0.014065450679862824</v>
      </c>
      <c r="U54" s="335">
        <v>155.935</v>
      </c>
      <c r="V54" s="331">
        <v>336.706</v>
      </c>
      <c r="W54" s="332">
        <v>266.65899999999993</v>
      </c>
      <c r="X54" s="331">
        <v>381.05299999999994</v>
      </c>
      <c r="Y54" s="333">
        <f t="shared" si="19"/>
        <v>1140.3529999999998</v>
      </c>
      <c r="Z54" s="336">
        <f t="shared" si="20"/>
        <v>-0.020067470335939697</v>
      </c>
    </row>
    <row r="55" spans="1:2" ht="9" customHeight="1">
      <c r="A55" s="24"/>
      <c r="B55" s="24"/>
    </row>
    <row r="56" spans="1:2" ht="15">
      <c r="A56" s="22" t="s">
        <v>37</v>
      </c>
      <c r="B56" s="24"/>
    </row>
    <row r="57" spans="1:3" ht="14.25">
      <c r="A57" s="12" t="s">
        <v>144</v>
      </c>
      <c r="B57" s="98"/>
      <c r="C57" s="98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55:Z65536 N55:N65536 Z4 N4 N6:N9 Z6:Z9">
    <cfRule type="cellIs" priority="3" dxfId="97" operator="lessThan" stopIfTrue="1">
      <formula>0</formula>
    </cfRule>
  </conditionalFormatting>
  <conditionalFormatting sqref="N10:N54 Z10:Z54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5"/>
  <sheetViews>
    <sheetView showGridLines="0" zoomScale="76" zoomScaleNormal="76" zoomScalePageLayoutView="0" workbookViewId="0" topLeftCell="A1">
      <selection activeCell="U12" sqref="U12:X23"/>
    </sheetView>
  </sheetViews>
  <sheetFormatPr defaultColWidth="8.00390625" defaultRowHeight="15"/>
  <cols>
    <col min="1" max="1" width="25.421875" style="23" customWidth="1"/>
    <col min="2" max="2" width="38.140625" style="23" customWidth="1"/>
    <col min="3" max="3" width="11.00390625" style="23" customWidth="1"/>
    <col min="4" max="4" width="12.421875" style="23" bestFit="1" customWidth="1"/>
    <col min="5" max="5" width="10.57421875" style="23" customWidth="1"/>
    <col min="6" max="6" width="11.421875" style="23" customWidth="1"/>
    <col min="7" max="7" width="12.57421875" style="23" customWidth="1"/>
    <col min="8" max="8" width="10.7109375" style="23" customWidth="1"/>
    <col min="9" max="10" width="11.57421875" style="23" bestFit="1" customWidth="1"/>
    <col min="11" max="11" width="9.00390625" style="23" bestFit="1" customWidth="1"/>
    <col min="12" max="12" width="12.28125" style="23" customWidth="1"/>
    <col min="13" max="13" width="11.57421875" style="23" bestFit="1" customWidth="1"/>
    <col min="14" max="14" width="9.421875" style="23" customWidth="1"/>
    <col min="15" max="15" width="11.57421875" style="23" bestFit="1" customWidth="1"/>
    <col min="16" max="16" width="12.421875" style="23" bestFit="1" customWidth="1"/>
    <col min="17" max="17" width="9.421875" style="23" customWidth="1"/>
    <col min="18" max="18" width="11.421875" style="23" customWidth="1"/>
    <col min="19" max="19" width="11.8515625" style="23" customWidth="1"/>
    <col min="20" max="20" width="11.00390625" style="23" customWidth="1"/>
    <col min="21" max="21" width="13.28125" style="23" customWidth="1"/>
    <col min="22" max="22" width="12.28125" style="23" customWidth="1"/>
    <col min="23" max="23" width="10.28125" style="23" customWidth="1"/>
    <col min="24" max="24" width="11.28125" style="23" customWidth="1"/>
    <col min="25" max="25" width="12.28125" style="23" customWidth="1"/>
    <col min="26" max="26" width="9.8515625" style="23" bestFit="1" customWidth="1"/>
    <col min="27" max="16384" width="8.00390625" style="23" customWidth="1"/>
  </cols>
  <sheetData>
    <row r="1" spans="2:26" ht="18">
      <c r="B1" s="204"/>
      <c r="Y1" s="611" t="s">
        <v>26</v>
      </c>
      <c r="Z1" s="611"/>
    </row>
    <row r="2" spans="1:27" ht="18">
      <c r="A2" s="206" t="s">
        <v>147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07"/>
      <c r="N2" s="207"/>
      <c r="X2" s="115"/>
      <c r="Y2" s="116"/>
      <c r="Z2" s="116"/>
      <c r="AA2" s="115"/>
    </row>
    <row r="3" spans="1:27" ht="18">
      <c r="A3" s="210" t="s">
        <v>146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207"/>
      <c r="N3" s="207"/>
      <c r="X3" s="115"/>
      <c r="Y3" s="116"/>
      <c r="Z3" s="116"/>
      <c r="AA3" s="115"/>
    </row>
    <row r="4" ht="5.25" customHeight="1" thickBot="1"/>
    <row r="5" spans="1:26" ht="24.75" customHeight="1" thickTop="1">
      <c r="A5" s="643" t="s">
        <v>116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5"/>
    </row>
    <row r="6" spans="1:26" ht="21" customHeight="1" thickBot="1">
      <c r="A6" s="655" t="s">
        <v>40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7"/>
    </row>
    <row r="7" spans="1:26" s="41" customFormat="1" ht="19.5" customHeight="1" thickBot="1" thickTop="1">
      <c r="A7" s="719" t="s">
        <v>113</v>
      </c>
      <c r="B7" s="719" t="s">
        <v>114</v>
      </c>
      <c r="C7" s="634" t="s">
        <v>33</v>
      </c>
      <c r="D7" s="635"/>
      <c r="E7" s="635"/>
      <c r="F7" s="635"/>
      <c r="G7" s="635"/>
      <c r="H7" s="635"/>
      <c r="I7" s="635"/>
      <c r="J7" s="635"/>
      <c r="K7" s="636"/>
      <c r="L7" s="636"/>
      <c r="M7" s="636"/>
      <c r="N7" s="637"/>
      <c r="O7" s="638" t="s">
        <v>32</v>
      </c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7"/>
    </row>
    <row r="8" spans="1:26" s="40" customFormat="1" ht="26.25" customHeight="1" thickBot="1">
      <c r="A8" s="720"/>
      <c r="B8" s="720"/>
      <c r="C8" s="728" t="s">
        <v>154</v>
      </c>
      <c r="D8" s="724"/>
      <c r="E8" s="724"/>
      <c r="F8" s="724"/>
      <c r="G8" s="725"/>
      <c r="H8" s="631" t="s">
        <v>31</v>
      </c>
      <c r="I8" s="728" t="s">
        <v>155</v>
      </c>
      <c r="J8" s="724"/>
      <c r="K8" s="724"/>
      <c r="L8" s="724"/>
      <c r="M8" s="725"/>
      <c r="N8" s="631" t="s">
        <v>30</v>
      </c>
      <c r="O8" s="723" t="s">
        <v>156</v>
      </c>
      <c r="P8" s="724"/>
      <c r="Q8" s="724"/>
      <c r="R8" s="724"/>
      <c r="S8" s="725"/>
      <c r="T8" s="631" t="s">
        <v>31</v>
      </c>
      <c r="U8" s="723" t="s">
        <v>157</v>
      </c>
      <c r="V8" s="724"/>
      <c r="W8" s="724"/>
      <c r="X8" s="724"/>
      <c r="Y8" s="725"/>
      <c r="Z8" s="631" t="s">
        <v>30</v>
      </c>
    </row>
    <row r="9" spans="1:26" s="35" customFormat="1" ht="26.25" customHeight="1">
      <c r="A9" s="721"/>
      <c r="B9" s="721"/>
      <c r="C9" s="652" t="s">
        <v>20</v>
      </c>
      <c r="D9" s="653"/>
      <c r="E9" s="650" t="s">
        <v>19</v>
      </c>
      <c r="F9" s="651"/>
      <c r="G9" s="639" t="s">
        <v>15</v>
      </c>
      <c r="H9" s="632"/>
      <c r="I9" s="652" t="s">
        <v>20</v>
      </c>
      <c r="J9" s="653"/>
      <c r="K9" s="650" t="s">
        <v>19</v>
      </c>
      <c r="L9" s="651"/>
      <c r="M9" s="639" t="s">
        <v>15</v>
      </c>
      <c r="N9" s="632"/>
      <c r="O9" s="653" t="s">
        <v>20</v>
      </c>
      <c r="P9" s="653"/>
      <c r="Q9" s="658" t="s">
        <v>19</v>
      </c>
      <c r="R9" s="653"/>
      <c r="S9" s="639" t="s">
        <v>15</v>
      </c>
      <c r="T9" s="632"/>
      <c r="U9" s="659" t="s">
        <v>20</v>
      </c>
      <c r="V9" s="651"/>
      <c r="W9" s="650" t="s">
        <v>19</v>
      </c>
      <c r="X9" s="654"/>
      <c r="Y9" s="639" t="s">
        <v>15</v>
      </c>
      <c r="Z9" s="632"/>
    </row>
    <row r="10" spans="1:26" s="35" customFormat="1" ht="31.5" thickBot="1">
      <c r="A10" s="722"/>
      <c r="B10" s="722"/>
      <c r="C10" s="38" t="s">
        <v>17</v>
      </c>
      <c r="D10" s="36" t="s">
        <v>16</v>
      </c>
      <c r="E10" s="37" t="s">
        <v>17</v>
      </c>
      <c r="F10" s="36" t="s">
        <v>16</v>
      </c>
      <c r="G10" s="640"/>
      <c r="H10" s="633"/>
      <c r="I10" s="38" t="s">
        <v>17</v>
      </c>
      <c r="J10" s="36" t="s">
        <v>16</v>
      </c>
      <c r="K10" s="37" t="s">
        <v>17</v>
      </c>
      <c r="L10" s="36" t="s">
        <v>16</v>
      </c>
      <c r="M10" s="640"/>
      <c r="N10" s="633"/>
      <c r="O10" s="39" t="s">
        <v>17</v>
      </c>
      <c r="P10" s="36" t="s">
        <v>16</v>
      </c>
      <c r="Q10" s="37" t="s">
        <v>17</v>
      </c>
      <c r="R10" s="36" t="s">
        <v>16</v>
      </c>
      <c r="S10" s="640"/>
      <c r="T10" s="633"/>
      <c r="U10" s="38" t="s">
        <v>17</v>
      </c>
      <c r="V10" s="36" t="s">
        <v>16</v>
      </c>
      <c r="W10" s="37" t="s">
        <v>17</v>
      </c>
      <c r="X10" s="36" t="s">
        <v>16</v>
      </c>
      <c r="Y10" s="640"/>
      <c r="Z10" s="633"/>
    </row>
    <row r="11" spans="1:26" s="223" customFormat="1" ht="18" customHeight="1" thickBot="1" thickTop="1">
      <c r="A11" s="212" t="s">
        <v>22</v>
      </c>
      <c r="B11" s="213"/>
      <c r="C11" s="214">
        <f>SUM(C12:C23)</f>
        <v>588520</v>
      </c>
      <c r="D11" s="215">
        <f>SUM(D12:D23)</f>
        <v>543843</v>
      </c>
      <c r="E11" s="216">
        <f>SUM(E12:E23)</f>
        <v>6649</v>
      </c>
      <c r="F11" s="215">
        <f>SUM(F12:F23)</f>
        <v>5929</v>
      </c>
      <c r="G11" s="217">
        <f aca="true" t="shared" si="0" ref="G11:G20">SUM(C11:F11)</f>
        <v>1144941</v>
      </c>
      <c r="H11" s="218">
        <f aca="true" t="shared" si="1" ref="H11:H23">G11/$G$11</f>
        <v>1</v>
      </c>
      <c r="I11" s="219">
        <f>SUM(I12:I23)</f>
        <v>575513</v>
      </c>
      <c r="J11" s="215">
        <f>SUM(J12:J23)</f>
        <v>526506</v>
      </c>
      <c r="K11" s="216">
        <f>SUM(K12:K23)</f>
        <v>4169</v>
      </c>
      <c r="L11" s="215">
        <f>SUM(L12:L23)</f>
        <v>4335</v>
      </c>
      <c r="M11" s="217">
        <f aca="true" t="shared" si="2" ref="M11:M23">SUM(I11:L11)</f>
        <v>1110523</v>
      </c>
      <c r="N11" s="220">
        <f aca="true" t="shared" si="3" ref="N11:N20">IF(ISERROR(G11/M11-1),"         /0",(G11/M11-1))</f>
        <v>0.030992604385501332</v>
      </c>
      <c r="O11" s="221">
        <f>SUM(O12:O23)</f>
        <v>1763327</v>
      </c>
      <c r="P11" s="215">
        <f>SUM(P12:P23)</f>
        <v>1718941</v>
      </c>
      <c r="Q11" s="216">
        <f>SUM(Q12:Q23)</f>
        <v>14851</v>
      </c>
      <c r="R11" s="215">
        <f>SUM(R12:R23)</f>
        <v>14366</v>
      </c>
      <c r="S11" s="217">
        <f aca="true" t="shared" si="4" ref="S11:S20">SUM(O11:R11)</f>
        <v>3511485</v>
      </c>
      <c r="T11" s="218">
        <f aca="true" t="shared" si="5" ref="T11:T23">S11/$S$11</f>
        <v>1</v>
      </c>
      <c r="U11" s="219">
        <f>SUM(U12:U23)</f>
        <v>1634123</v>
      </c>
      <c r="V11" s="215">
        <f>SUM(V12:V23)</f>
        <v>1565305</v>
      </c>
      <c r="W11" s="216">
        <f>SUM(W12:W23)</f>
        <v>22074</v>
      </c>
      <c r="X11" s="215">
        <f>SUM(X12:X23)</f>
        <v>22152</v>
      </c>
      <c r="Y11" s="217">
        <f aca="true" t="shared" si="6" ref="Y11:Y20">SUM(U11:X11)</f>
        <v>3243654</v>
      </c>
      <c r="Z11" s="222">
        <f>IF(ISERROR(S11/Y11-1),"         /0",(S11/Y11-1))</f>
        <v>0.08257076741230729</v>
      </c>
    </row>
    <row r="12" spans="1:26" ht="21" customHeight="1" thickTop="1">
      <c r="A12" s="320" t="s">
        <v>466</v>
      </c>
      <c r="B12" s="486" t="s">
        <v>467</v>
      </c>
      <c r="C12" s="321">
        <v>355755</v>
      </c>
      <c r="D12" s="322">
        <v>342390</v>
      </c>
      <c r="E12" s="323">
        <v>5670</v>
      </c>
      <c r="F12" s="322">
        <v>4822</v>
      </c>
      <c r="G12" s="324">
        <f t="shared" si="0"/>
        <v>708637</v>
      </c>
      <c r="H12" s="325">
        <f t="shared" si="1"/>
        <v>0.6189288356343252</v>
      </c>
      <c r="I12" s="326">
        <v>369204</v>
      </c>
      <c r="J12" s="322">
        <v>344829</v>
      </c>
      <c r="K12" s="323">
        <v>2491</v>
      </c>
      <c r="L12" s="322">
        <v>2405</v>
      </c>
      <c r="M12" s="324">
        <f t="shared" si="2"/>
        <v>718929</v>
      </c>
      <c r="N12" s="327">
        <f t="shared" si="3"/>
        <v>-0.014315739106365188</v>
      </c>
      <c r="O12" s="321">
        <v>1068147</v>
      </c>
      <c r="P12" s="322">
        <v>1094715</v>
      </c>
      <c r="Q12" s="323">
        <v>10153</v>
      </c>
      <c r="R12" s="322">
        <v>9655</v>
      </c>
      <c r="S12" s="324">
        <f t="shared" si="4"/>
        <v>2182670</v>
      </c>
      <c r="T12" s="325">
        <f t="shared" si="5"/>
        <v>0.6215803285504565</v>
      </c>
      <c r="U12" s="326">
        <v>1028938</v>
      </c>
      <c r="V12" s="322">
        <v>1024368</v>
      </c>
      <c r="W12" s="323">
        <v>14264</v>
      </c>
      <c r="X12" s="322">
        <v>14037</v>
      </c>
      <c r="Y12" s="324">
        <f t="shared" si="6"/>
        <v>2081607</v>
      </c>
      <c r="Z12" s="328">
        <f aca="true" t="shared" si="7" ref="Z12:Z20">IF(ISERROR(S12/Y12-1),"         /0",IF(S12/Y12&gt;5,"  *  ",(S12/Y12-1)))</f>
        <v>0.04855047086217534</v>
      </c>
    </row>
    <row r="13" spans="1:26" ht="21" customHeight="1">
      <c r="A13" s="329" t="s">
        <v>468</v>
      </c>
      <c r="B13" s="487" t="s">
        <v>469</v>
      </c>
      <c r="C13" s="330">
        <v>75034</v>
      </c>
      <c r="D13" s="331">
        <v>67034</v>
      </c>
      <c r="E13" s="332">
        <v>111</v>
      </c>
      <c r="F13" s="331">
        <v>106</v>
      </c>
      <c r="G13" s="333">
        <f t="shared" si="0"/>
        <v>142285</v>
      </c>
      <c r="H13" s="334">
        <f t="shared" si="1"/>
        <v>0.12427277912136957</v>
      </c>
      <c r="I13" s="335">
        <v>72399</v>
      </c>
      <c r="J13" s="331">
        <v>64341</v>
      </c>
      <c r="K13" s="332">
        <v>715</v>
      </c>
      <c r="L13" s="331">
        <v>896</v>
      </c>
      <c r="M13" s="333">
        <f t="shared" si="2"/>
        <v>138351</v>
      </c>
      <c r="N13" s="336">
        <f t="shared" si="3"/>
        <v>0.028434922768899362</v>
      </c>
      <c r="O13" s="330">
        <v>228210</v>
      </c>
      <c r="P13" s="331">
        <v>214479</v>
      </c>
      <c r="Q13" s="332">
        <v>2261</v>
      </c>
      <c r="R13" s="331">
        <v>2006</v>
      </c>
      <c r="S13" s="333">
        <f t="shared" si="4"/>
        <v>446956</v>
      </c>
      <c r="T13" s="334">
        <f t="shared" si="5"/>
        <v>0.12728404079755432</v>
      </c>
      <c r="U13" s="335">
        <v>211202</v>
      </c>
      <c r="V13" s="331">
        <v>195200</v>
      </c>
      <c r="W13" s="332">
        <v>3852</v>
      </c>
      <c r="X13" s="331">
        <v>3781</v>
      </c>
      <c r="Y13" s="333">
        <f t="shared" si="6"/>
        <v>414035</v>
      </c>
      <c r="Z13" s="337">
        <f t="shared" si="7"/>
        <v>0.07951260159165296</v>
      </c>
    </row>
    <row r="14" spans="1:26" ht="21" customHeight="1">
      <c r="A14" s="329" t="s">
        <v>470</v>
      </c>
      <c r="B14" s="487" t="s">
        <v>471</v>
      </c>
      <c r="C14" s="330">
        <v>58138</v>
      </c>
      <c r="D14" s="331">
        <v>49224</v>
      </c>
      <c r="E14" s="332">
        <v>81</v>
      </c>
      <c r="F14" s="331">
        <v>173</v>
      </c>
      <c r="G14" s="333">
        <f t="shared" si="0"/>
        <v>107616</v>
      </c>
      <c r="H14" s="334">
        <f t="shared" si="1"/>
        <v>0.09399261621341187</v>
      </c>
      <c r="I14" s="335">
        <v>49100</v>
      </c>
      <c r="J14" s="331">
        <v>43456</v>
      </c>
      <c r="K14" s="332">
        <v>32</v>
      </c>
      <c r="L14" s="331">
        <v>58</v>
      </c>
      <c r="M14" s="333">
        <f t="shared" si="2"/>
        <v>92646</v>
      </c>
      <c r="N14" s="336">
        <f t="shared" si="3"/>
        <v>0.16158279904151285</v>
      </c>
      <c r="O14" s="330">
        <v>162115</v>
      </c>
      <c r="P14" s="331">
        <v>146448</v>
      </c>
      <c r="Q14" s="332">
        <v>222</v>
      </c>
      <c r="R14" s="331">
        <v>338</v>
      </c>
      <c r="S14" s="333">
        <f t="shared" si="4"/>
        <v>309123</v>
      </c>
      <c r="T14" s="334">
        <f t="shared" si="5"/>
        <v>0.08803198646726385</v>
      </c>
      <c r="U14" s="335">
        <v>136276</v>
      </c>
      <c r="V14" s="331">
        <v>124886</v>
      </c>
      <c r="W14" s="332">
        <v>143</v>
      </c>
      <c r="X14" s="331">
        <v>315</v>
      </c>
      <c r="Y14" s="333">
        <f t="shared" si="6"/>
        <v>261620</v>
      </c>
      <c r="Z14" s="337">
        <f t="shared" si="7"/>
        <v>0.18157250974696115</v>
      </c>
    </row>
    <row r="15" spans="1:26" ht="21" customHeight="1">
      <c r="A15" s="329" t="s">
        <v>472</v>
      </c>
      <c r="B15" s="487" t="s">
        <v>473</v>
      </c>
      <c r="C15" s="330">
        <v>49632</v>
      </c>
      <c r="D15" s="331">
        <v>44920</v>
      </c>
      <c r="E15" s="332">
        <v>22</v>
      </c>
      <c r="F15" s="331">
        <v>29</v>
      </c>
      <c r="G15" s="333">
        <f>SUM(C15:F15)</f>
        <v>94603</v>
      </c>
      <c r="H15" s="334">
        <f t="shared" si="1"/>
        <v>0.08262696505758813</v>
      </c>
      <c r="I15" s="335">
        <v>44078</v>
      </c>
      <c r="J15" s="331">
        <v>38899</v>
      </c>
      <c r="K15" s="332">
        <v>725</v>
      </c>
      <c r="L15" s="331">
        <v>717</v>
      </c>
      <c r="M15" s="333">
        <f>SUM(I15:L15)</f>
        <v>84419</v>
      </c>
      <c r="N15" s="336">
        <f>IF(ISERROR(G15/M15-1),"         /0",(G15/M15-1))</f>
        <v>0.12063634963693004</v>
      </c>
      <c r="O15" s="330">
        <v>154383</v>
      </c>
      <c r="P15" s="331">
        <v>136080</v>
      </c>
      <c r="Q15" s="332">
        <v>73</v>
      </c>
      <c r="R15" s="331">
        <v>113</v>
      </c>
      <c r="S15" s="333">
        <f>SUM(O15:R15)</f>
        <v>290649</v>
      </c>
      <c r="T15" s="334">
        <f t="shared" si="5"/>
        <v>0.08277096442103554</v>
      </c>
      <c r="U15" s="335">
        <v>133225</v>
      </c>
      <c r="V15" s="331">
        <v>113730</v>
      </c>
      <c r="W15" s="332">
        <v>2838</v>
      </c>
      <c r="X15" s="331">
        <v>2958</v>
      </c>
      <c r="Y15" s="333">
        <f>SUM(U15:X15)</f>
        <v>252751</v>
      </c>
      <c r="Z15" s="337">
        <f>IF(ISERROR(S15/Y15-1),"         /0",IF(S15/Y15&gt;5,"  *  ",(S15/Y15-1)))</f>
        <v>0.14994203781587423</v>
      </c>
    </row>
    <row r="16" spans="1:26" ht="21" customHeight="1">
      <c r="A16" s="329" t="s">
        <v>476</v>
      </c>
      <c r="B16" s="487" t="s">
        <v>477</v>
      </c>
      <c r="C16" s="330">
        <v>17552</v>
      </c>
      <c r="D16" s="331">
        <v>14233</v>
      </c>
      <c r="E16" s="332">
        <v>128</v>
      </c>
      <c r="F16" s="331">
        <v>145</v>
      </c>
      <c r="G16" s="333">
        <f t="shared" si="0"/>
        <v>32058</v>
      </c>
      <c r="H16" s="334">
        <f t="shared" si="1"/>
        <v>0.02799969605420716</v>
      </c>
      <c r="I16" s="335">
        <v>14327</v>
      </c>
      <c r="J16" s="331">
        <v>12234</v>
      </c>
      <c r="K16" s="332">
        <v>5</v>
      </c>
      <c r="L16" s="331">
        <v>20</v>
      </c>
      <c r="M16" s="333">
        <f t="shared" si="2"/>
        <v>26586</v>
      </c>
      <c r="N16" s="336">
        <f t="shared" si="3"/>
        <v>0.20582261340555186</v>
      </c>
      <c r="O16" s="330">
        <v>45708</v>
      </c>
      <c r="P16" s="331">
        <v>43228</v>
      </c>
      <c r="Q16" s="332">
        <v>311</v>
      </c>
      <c r="R16" s="331">
        <v>369</v>
      </c>
      <c r="S16" s="333">
        <f t="shared" si="4"/>
        <v>89616</v>
      </c>
      <c r="T16" s="334">
        <f t="shared" si="5"/>
        <v>0.025520826658806745</v>
      </c>
      <c r="U16" s="335">
        <v>42304</v>
      </c>
      <c r="V16" s="331">
        <v>38916</v>
      </c>
      <c r="W16" s="332">
        <v>461</v>
      </c>
      <c r="X16" s="331">
        <v>372</v>
      </c>
      <c r="Y16" s="333">
        <f t="shared" si="6"/>
        <v>82053</v>
      </c>
      <c r="Z16" s="337">
        <f t="shared" si="7"/>
        <v>0.09217213264597279</v>
      </c>
    </row>
    <row r="17" spans="1:26" ht="21" customHeight="1">
      <c r="A17" s="329" t="s">
        <v>480</v>
      </c>
      <c r="B17" s="487" t="s">
        <v>481</v>
      </c>
      <c r="C17" s="330">
        <v>11659</v>
      </c>
      <c r="D17" s="331">
        <v>9281</v>
      </c>
      <c r="E17" s="332">
        <v>28</v>
      </c>
      <c r="F17" s="331">
        <v>36</v>
      </c>
      <c r="G17" s="333">
        <f>SUM(C17:F17)</f>
        <v>21004</v>
      </c>
      <c r="H17" s="334">
        <f>G17/$G$11</f>
        <v>0.018345050094284335</v>
      </c>
      <c r="I17" s="335">
        <v>8355</v>
      </c>
      <c r="J17" s="331">
        <v>7566</v>
      </c>
      <c r="K17" s="332">
        <v>0</v>
      </c>
      <c r="L17" s="331">
        <v>16</v>
      </c>
      <c r="M17" s="333">
        <f>SUM(I17:L17)</f>
        <v>15937</v>
      </c>
      <c r="N17" s="336">
        <f>IF(ISERROR(G17/M17-1),"         /0",(G17/M17-1))</f>
        <v>0.3179393863336888</v>
      </c>
      <c r="O17" s="330">
        <v>38253</v>
      </c>
      <c r="P17" s="331">
        <v>29390</v>
      </c>
      <c r="Q17" s="332">
        <v>90</v>
      </c>
      <c r="R17" s="331">
        <v>74</v>
      </c>
      <c r="S17" s="333">
        <f>SUM(O17:R17)</f>
        <v>67807</v>
      </c>
      <c r="T17" s="334">
        <f>S17/$S$11</f>
        <v>0.019310063975782325</v>
      </c>
      <c r="U17" s="335">
        <v>28430</v>
      </c>
      <c r="V17" s="331">
        <v>23168</v>
      </c>
      <c r="W17" s="332">
        <v>52</v>
      </c>
      <c r="X17" s="331">
        <v>84</v>
      </c>
      <c r="Y17" s="333">
        <f>SUM(U17:X17)</f>
        <v>51734</v>
      </c>
      <c r="Z17" s="337">
        <f>IF(ISERROR(S17/Y17-1),"         /0",IF(S17/Y17&gt;5,"  *  ",(S17/Y17-1)))</f>
        <v>0.310685429311478</v>
      </c>
    </row>
    <row r="18" spans="1:26" ht="21" customHeight="1">
      <c r="A18" s="329" t="s">
        <v>478</v>
      </c>
      <c r="B18" s="487" t="s">
        <v>479</v>
      </c>
      <c r="C18" s="330">
        <v>5930</v>
      </c>
      <c r="D18" s="331">
        <v>5103</v>
      </c>
      <c r="E18" s="332">
        <v>527</v>
      </c>
      <c r="F18" s="331">
        <v>514</v>
      </c>
      <c r="G18" s="333">
        <f>SUM(C18:F18)</f>
        <v>12074</v>
      </c>
      <c r="H18" s="334">
        <f t="shared" si="1"/>
        <v>0.010545521559626217</v>
      </c>
      <c r="I18" s="335">
        <v>5629</v>
      </c>
      <c r="J18" s="331">
        <v>4852</v>
      </c>
      <c r="K18" s="332">
        <v>148</v>
      </c>
      <c r="L18" s="331">
        <v>148</v>
      </c>
      <c r="M18" s="333">
        <f t="shared" si="2"/>
        <v>10777</v>
      </c>
      <c r="N18" s="336">
        <f>IF(ISERROR(G18/M18-1),"         /0",(G18/M18-1))</f>
        <v>0.1203488911570938</v>
      </c>
      <c r="O18" s="330">
        <v>16631</v>
      </c>
      <c r="P18" s="331">
        <v>13622</v>
      </c>
      <c r="Q18" s="332">
        <v>1640</v>
      </c>
      <c r="R18" s="331">
        <v>1567</v>
      </c>
      <c r="S18" s="333">
        <f>SUM(O18:R18)</f>
        <v>33460</v>
      </c>
      <c r="T18" s="334">
        <f t="shared" si="5"/>
        <v>0.009528732146086343</v>
      </c>
      <c r="U18" s="335">
        <v>15264</v>
      </c>
      <c r="V18" s="331">
        <v>13383</v>
      </c>
      <c r="W18" s="332">
        <v>152</v>
      </c>
      <c r="X18" s="331">
        <v>148</v>
      </c>
      <c r="Y18" s="333">
        <f>SUM(U18:X18)</f>
        <v>28947</v>
      </c>
      <c r="Z18" s="337">
        <f>IF(ISERROR(S18/Y18-1),"         /0",IF(S18/Y18&gt;5,"  *  ",(S18/Y18-1)))</f>
        <v>0.15590562061698976</v>
      </c>
    </row>
    <row r="19" spans="1:26" ht="21" customHeight="1">
      <c r="A19" s="329" t="s">
        <v>482</v>
      </c>
      <c r="B19" s="487" t="s">
        <v>483</v>
      </c>
      <c r="C19" s="330">
        <v>3931</v>
      </c>
      <c r="D19" s="331">
        <v>3274</v>
      </c>
      <c r="E19" s="332">
        <v>5</v>
      </c>
      <c r="F19" s="331">
        <v>13</v>
      </c>
      <c r="G19" s="333">
        <f t="shared" si="0"/>
        <v>7223</v>
      </c>
      <c r="H19" s="334">
        <f t="shared" si="1"/>
        <v>0.006308622016330973</v>
      </c>
      <c r="I19" s="335">
        <v>3527</v>
      </c>
      <c r="J19" s="331">
        <v>3294</v>
      </c>
      <c r="K19" s="332">
        <v>0</v>
      </c>
      <c r="L19" s="331">
        <v>12</v>
      </c>
      <c r="M19" s="333">
        <f t="shared" si="2"/>
        <v>6833</v>
      </c>
      <c r="N19" s="336">
        <f t="shared" si="3"/>
        <v>0.05707595492463047</v>
      </c>
      <c r="O19" s="330">
        <v>12932</v>
      </c>
      <c r="P19" s="331">
        <v>11665</v>
      </c>
      <c r="Q19" s="332">
        <v>5</v>
      </c>
      <c r="R19" s="331">
        <v>28</v>
      </c>
      <c r="S19" s="333">
        <f t="shared" si="4"/>
        <v>24630</v>
      </c>
      <c r="T19" s="334">
        <f t="shared" si="5"/>
        <v>0.007014126502035463</v>
      </c>
      <c r="U19" s="335">
        <v>10763</v>
      </c>
      <c r="V19" s="331">
        <v>9592</v>
      </c>
      <c r="W19" s="332">
        <v>1</v>
      </c>
      <c r="X19" s="331">
        <v>38</v>
      </c>
      <c r="Y19" s="333">
        <f t="shared" si="6"/>
        <v>20394</v>
      </c>
      <c r="Z19" s="337">
        <f t="shared" si="7"/>
        <v>0.20770814945572225</v>
      </c>
    </row>
    <row r="20" spans="1:26" ht="21" customHeight="1">
      <c r="A20" s="329" t="s">
        <v>494</v>
      </c>
      <c r="B20" s="487" t="s">
        <v>495</v>
      </c>
      <c r="C20" s="330">
        <v>2985</v>
      </c>
      <c r="D20" s="331">
        <v>2517</v>
      </c>
      <c r="E20" s="332">
        <v>0</v>
      </c>
      <c r="F20" s="331">
        <v>13</v>
      </c>
      <c r="G20" s="333">
        <f t="shared" si="0"/>
        <v>5515</v>
      </c>
      <c r="H20" s="334">
        <f t="shared" si="1"/>
        <v>0.004816842090553138</v>
      </c>
      <c r="I20" s="335">
        <v>3226</v>
      </c>
      <c r="J20" s="331">
        <v>2799</v>
      </c>
      <c r="K20" s="332">
        <v>0</v>
      </c>
      <c r="L20" s="331">
        <v>2</v>
      </c>
      <c r="M20" s="333">
        <f t="shared" si="2"/>
        <v>6027</v>
      </c>
      <c r="N20" s="336">
        <f t="shared" si="3"/>
        <v>-0.08495105359216859</v>
      </c>
      <c r="O20" s="330">
        <v>10713</v>
      </c>
      <c r="P20" s="331">
        <v>8391</v>
      </c>
      <c r="Q20" s="332">
        <v>0</v>
      </c>
      <c r="R20" s="331">
        <v>29</v>
      </c>
      <c r="S20" s="333">
        <f t="shared" si="4"/>
        <v>19133</v>
      </c>
      <c r="T20" s="334">
        <f t="shared" si="5"/>
        <v>0.005448691935178422</v>
      </c>
      <c r="U20" s="335">
        <v>10484</v>
      </c>
      <c r="V20" s="331">
        <v>8422</v>
      </c>
      <c r="W20" s="332">
        <v>0</v>
      </c>
      <c r="X20" s="331">
        <v>16</v>
      </c>
      <c r="Y20" s="333">
        <f t="shared" si="6"/>
        <v>18922</v>
      </c>
      <c r="Z20" s="337">
        <f t="shared" si="7"/>
        <v>0.011151041116161053</v>
      </c>
    </row>
    <row r="21" spans="1:26" ht="21" customHeight="1">
      <c r="A21" s="329" t="s">
        <v>488</v>
      </c>
      <c r="B21" s="487" t="s">
        <v>489</v>
      </c>
      <c r="C21" s="330">
        <v>3208</v>
      </c>
      <c r="D21" s="331">
        <v>2043</v>
      </c>
      <c r="E21" s="332">
        <v>0</v>
      </c>
      <c r="F21" s="331">
        <v>27</v>
      </c>
      <c r="G21" s="333">
        <f>SUM(C21:F21)</f>
        <v>5278</v>
      </c>
      <c r="H21" s="334">
        <f t="shared" si="1"/>
        <v>0.004609844524739703</v>
      </c>
      <c r="I21" s="335">
        <v>2689</v>
      </c>
      <c r="J21" s="331">
        <v>1637</v>
      </c>
      <c r="K21" s="332">
        <v>12</v>
      </c>
      <c r="L21" s="331">
        <v>10</v>
      </c>
      <c r="M21" s="333">
        <f t="shared" si="2"/>
        <v>4348</v>
      </c>
      <c r="N21" s="336">
        <f>IF(ISERROR(G21/M21-1),"         /0",(G21/M21-1))</f>
        <v>0.2138914443422264</v>
      </c>
      <c r="O21" s="330">
        <v>10270</v>
      </c>
      <c r="P21" s="331">
        <v>7950</v>
      </c>
      <c r="Q21" s="332">
        <v>9</v>
      </c>
      <c r="R21" s="331">
        <v>83</v>
      </c>
      <c r="S21" s="333">
        <f>SUM(O21:R21)</f>
        <v>18312</v>
      </c>
      <c r="T21" s="334">
        <f t="shared" si="5"/>
        <v>0.0052148877184439064</v>
      </c>
      <c r="U21" s="335">
        <v>7566</v>
      </c>
      <c r="V21" s="331">
        <v>5650</v>
      </c>
      <c r="W21" s="332">
        <v>246</v>
      </c>
      <c r="X21" s="331">
        <v>273</v>
      </c>
      <c r="Y21" s="333">
        <f>SUM(U21:X21)</f>
        <v>13735</v>
      </c>
      <c r="Z21" s="337">
        <f>IF(ISERROR(S21/Y21-1),"         /0",IF(S21/Y21&gt;5,"  *  ",(S21/Y21-1)))</f>
        <v>0.33323625773571175</v>
      </c>
    </row>
    <row r="22" spans="1:26" ht="21" customHeight="1">
      <c r="A22" s="329" t="s">
        <v>474</v>
      </c>
      <c r="B22" s="487" t="s">
        <v>475</v>
      </c>
      <c r="C22" s="330">
        <v>2161</v>
      </c>
      <c r="D22" s="331">
        <v>1688</v>
      </c>
      <c r="E22" s="332">
        <v>11</v>
      </c>
      <c r="F22" s="331">
        <v>14</v>
      </c>
      <c r="G22" s="333">
        <f>SUM(C22:F22)</f>
        <v>3874</v>
      </c>
      <c r="H22" s="334">
        <f t="shared" si="1"/>
        <v>0.003383580463971506</v>
      </c>
      <c r="I22" s="335">
        <v>1099</v>
      </c>
      <c r="J22" s="331">
        <v>819</v>
      </c>
      <c r="K22" s="332">
        <v>0</v>
      </c>
      <c r="L22" s="331">
        <v>13</v>
      </c>
      <c r="M22" s="333">
        <f t="shared" si="2"/>
        <v>1931</v>
      </c>
      <c r="N22" s="336">
        <f>IF(ISERROR(G22/M22-1),"         /0",(G22/M22-1))</f>
        <v>1.006214396685655</v>
      </c>
      <c r="O22" s="330">
        <v>6858</v>
      </c>
      <c r="P22" s="331">
        <v>5898</v>
      </c>
      <c r="Q22" s="332">
        <v>13</v>
      </c>
      <c r="R22" s="331">
        <v>26</v>
      </c>
      <c r="S22" s="333">
        <f>SUM(O22:R22)</f>
        <v>12795</v>
      </c>
      <c r="T22" s="334">
        <f t="shared" si="5"/>
        <v>0.003643757555564099</v>
      </c>
      <c r="U22" s="335">
        <v>2950</v>
      </c>
      <c r="V22" s="331">
        <v>2462</v>
      </c>
      <c r="W22" s="332">
        <v>0</v>
      </c>
      <c r="X22" s="331">
        <v>26</v>
      </c>
      <c r="Y22" s="333">
        <f>SUM(U22:X22)</f>
        <v>5438</v>
      </c>
      <c r="Z22" s="337">
        <f>IF(ISERROR(S22/Y22-1),"         /0",IF(S22/Y22&gt;5,"  *  ",(S22/Y22-1)))</f>
        <v>1.3528870908422213</v>
      </c>
    </row>
    <row r="23" spans="1:26" ht="21" customHeight="1" thickBot="1">
      <c r="A23" s="338" t="s">
        <v>48</v>
      </c>
      <c r="B23" s="488"/>
      <c r="C23" s="339">
        <v>2535</v>
      </c>
      <c r="D23" s="340">
        <v>2136</v>
      </c>
      <c r="E23" s="341">
        <v>66</v>
      </c>
      <c r="F23" s="340">
        <v>37</v>
      </c>
      <c r="G23" s="342">
        <f>SUM(C23:F23)</f>
        <v>4774</v>
      </c>
      <c r="H23" s="343">
        <f t="shared" si="1"/>
        <v>0.004169647169592145</v>
      </c>
      <c r="I23" s="344">
        <v>1880</v>
      </c>
      <c r="J23" s="340">
        <v>1780</v>
      </c>
      <c r="K23" s="341">
        <v>41</v>
      </c>
      <c r="L23" s="340">
        <v>38</v>
      </c>
      <c r="M23" s="342">
        <f t="shared" si="2"/>
        <v>3739</v>
      </c>
      <c r="N23" s="345">
        <f>IF(ISERROR(G23/M23-1),"         /0",(G23/M23-1))</f>
        <v>0.276811981813319</v>
      </c>
      <c r="O23" s="339">
        <v>9107</v>
      </c>
      <c r="P23" s="340">
        <v>7075</v>
      </c>
      <c r="Q23" s="341">
        <v>74</v>
      </c>
      <c r="R23" s="340">
        <v>78</v>
      </c>
      <c r="S23" s="342">
        <f>SUM(O23:R23)</f>
        <v>16334</v>
      </c>
      <c r="T23" s="343">
        <f t="shared" si="5"/>
        <v>0.004651593271792418</v>
      </c>
      <c r="U23" s="344">
        <v>6721</v>
      </c>
      <c r="V23" s="340">
        <v>5528</v>
      </c>
      <c r="W23" s="341">
        <v>65</v>
      </c>
      <c r="X23" s="340">
        <v>104</v>
      </c>
      <c r="Y23" s="342">
        <f>SUM(U23:X23)</f>
        <v>12418</v>
      </c>
      <c r="Z23" s="346">
        <f>IF(ISERROR(S23/Y23-1),"         /0",IF(S23/Y23&gt;5,"  *  ",(S23/Y23-1)))</f>
        <v>0.3153486873892737</v>
      </c>
    </row>
    <row r="24" spans="1:2" ht="6" customHeight="1" thickTop="1">
      <c r="A24" s="24"/>
      <c r="B24" s="24"/>
    </row>
    <row r="25" spans="1:2" ht="15">
      <c r="A25" s="24" t="s">
        <v>132</v>
      </c>
      <c r="B25" s="24"/>
    </row>
    <row r="26" s="115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4:Z65536 N24:N65536 Z5 N5 N7 Z7">
    <cfRule type="cellIs" priority="9" dxfId="97" operator="lessThan" stopIfTrue="1">
      <formula>0</formula>
    </cfRule>
  </conditionalFormatting>
  <conditionalFormatting sqref="N11:N23 Z11:Z23">
    <cfRule type="cellIs" priority="10" dxfId="97" operator="lessThan" stopIfTrue="1">
      <formula>0</formula>
    </cfRule>
    <cfRule type="cellIs" priority="11" dxfId="99" operator="greaterThanOrEqual" stopIfTrue="1">
      <formula>0</formula>
    </cfRule>
  </conditionalFormatting>
  <conditionalFormatting sqref="N9:N10 Z9:Z10">
    <cfRule type="cellIs" priority="6" dxfId="97" operator="lessThan" stopIfTrue="1">
      <formula>0</formula>
    </cfRule>
  </conditionalFormatting>
  <conditionalFormatting sqref="H9:H10">
    <cfRule type="cellIs" priority="5" dxfId="97" operator="lessThan" stopIfTrue="1">
      <formula>0</formula>
    </cfRule>
  </conditionalFormatting>
  <conditionalFormatting sqref="T9:T10">
    <cfRule type="cellIs" priority="4" dxfId="97" operator="lessThan" stopIfTrue="1">
      <formula>0</formula>
    </cfRule>
  </conditionalFormatting>
  <conditionalFormatting sqref="N8 Z8">
    <cfRule type="cellIs" priority="3" dxfId="97" operator="lessThan" stopIfTrue="1">
      <formula>0</formula>
    </cfRule>
  </conditionalFormatting>
  <conditionalFormatting sqref="H8">
    <cfRule type="cellIs" priority="2" dxfId="97" operator="lessThan" stopIfTrue="1">
      <formula>0</formula>
    </cfRule>
  </conditionalFormatting>
  <conditionalFormatting sqref="T8">
    <cfRule type="cellIs" priority="1" dxfId="97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6"/>
  <sheetViews>
    <sheetView zoomScale="90" zoomScaleNormal="90" zoomScalePageLayoutView="0" workbookViewId="0" topLeftCell="A1">
      <selection activeCell="J14" sqref="J14"/>
    </sheetView>
  </sheetViews>
  <sheetFormatPr defaultColWidth="11.421875" defaultRowHeight="15"/>
  <cols>
    <col min="1" max="16384" width="11.421875" style="88" customWidth="1"/>
  </cols>
  <sheetData>
    <row r="1" spans="1:8" ht="13.5" thickBot="1">
      <c r="A1" s="87"/>
      <c r="B1" s="87"/>
      <c r="C1" s="87"/>
      <c r="D1" s="87"/>
      <c r="E1" s="87"/>
      <c r="F1" s="87"/>
      <c r="G1" s="87"/>
      <c r="H1" s="87"/>
    </row>
    <row r="2" spans="1:14" ht="31.5" thickTop="1">
      <c r="A2" s="89" t="s">
        <v>158</v>
      </c>
      <c r="B2" s="90"/>
      <c r="M2" s="567" t="s">
        <v>26</v>
      </c>
      <c r="N2" s="567"/>
    </row>
    <row r="3" spans="1:2" ht="25.5">
      <c r="A3" s="91" t="s">
        <v>35</v>
      </c>
      <c r="B3" s="92"/>
    </row>
    <row r="6" spans="1:14" ht="27">
      <c r="A6" s="101" t="s">
        <v>102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5.75">
      <c r="A7" s="94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94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5.75">
      <c r="A9" s="94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ht="15">
      <c r="A10" s="100" t="s">
        <v>145</v>
      </c>
    </row>
    <row r="11" ht="15">
      <c r="A11" s="100" t="s">
        <v>123</v>
      </c>
    </row>
    <row r="12" ht="15">
      <c r="A12" s="100" t="s">
        <v>124</v>
      </c>
    </row>
    <row r="14" ht="27">
      <c r="A14" s="101" t="s">
        <v>122</v>
      </c>
    </row>
    <row r="16" ht="22.5">
      <c r="A16" s="96" t="s">
        <v>141</v>
      </c>
    </row>
    <row r="17" ht="15">
      <c r="A17" s="100" t="s">
        <v>142</v>
      </c>
    </row>
    <row r="18" spans="1:18" ht="83.25" customHeight="1">
      <c r="A18" s="568" t="s">
        <v>143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</row>
    <row r="21" ht="22.5">
      <c r="A21" s="96" t="s">
        <v>103</v>
      </c>
    </row>
    <row r="23" spans="1:18" ht="38.25" customHeight="1">
      <c r="A23" s="569" t="s">
        <v>104</v>
      </c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</row>
    <row r="24" ht="15.75">
      <c r="A24" s="95"/>
    </row>
    <row r="25" ht="22.5">
      <c r="A25" s="96" t="s">
        <v>105</v>
      </c>
    </row>
    <row r="26" ht="15.75">
      <c r="A26" s="95" t="s">
        <v>106</v>
      </c>
    </row>
    <row r="27" ht="15.75">
      <c r="A27" s="95" t="s">
        <v>107</v>
      </c>
    </row>
    <row r="29" ht="22.5">
      <c r="A29" s="96" t="s">
        <v>133</v>
      </c>
    </row>
    <row r="30" ht="15.75">
      <c r="A30" s="95" t="s">
        <v>134</v>
      </c>
    </row>
    <row r="31" ht="15.75">
      <c r="A31" s="95"/>
    </row>
    <row r="32" ht="22.5">
      <c r="A32" s="96" t="s">
        <v>135</v>
      </c>
    </row>
    <row r="33" ht="15.75">
      <c r="A33" s="95" t="s">
        <v>138</v>
      </c>
    </row>
    <row r="35" ht="22.5">
      <c r="A35" s="96" t="s">
        <v>136</v>
      </c>
    </row>
    <row r="36" ht="15.75">
      <c r="A36" s="95" t="s">
        <v>137</v>
      </c>
    </row>
  </sheetData>
  <sheetProtection/>
  <mergeCells count="3">
    <mergeCell ref="M2:N2"/>
    <mergeCell ref="A18:R18"/>
    <mergeCell ref="A23:R23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B1">
      <selection activeCell="Y1" sqref="Y1:Z1"/>
    </sheetView>
  </sheetViews>
  <sheetFormatPr defaultColWidth="8.00390625" defaultRowHeight="15"/>
  <cols>
    <col min="1" max="1" width="23.421875" style="23" customWidth="1"/>
    <col min="2" max="2" width="35.421875" style="23" customWidth="1"/>
    <col min="3" max="3" width="9.8515625" style="23" customWidth="1"/>
    <col min="4" max="4" width="12.421875" style="23" bestFit="1" customWidth="1"/>
    <col min="5" max="5" width="8.57421875" style="23" bestFit="1" customWidth="1"/>
    <col min="6" max="6" width="10.57421875" style="23" bestFit="1" customWidth="1"/>
    <col min="7" max="7" width="9.00390625" style="23" customWidth="1"/>
    <col min="8" max="8" width="10.7109375" style="23" customWidth="1"/>
    <col min="9" max="9" width="9.57421875" style="23" customWidth="1"/>
    <col min="10" max="10" width="11.57421875" style="23" bestFit="1" customWidth="1"/>
    <col min="11" max="11" width="9.00390625" style="23" bestFit="1" customWidth="1"/>
    <col min="12" max="12" width="10.57421875" style="23" bestFit="1" customWidth="1"/>
    <col min="13" max="13" width="11.57421875" style="23" bestFit="1" customWidth="1"/>
    <col min="14" max="14" width="9.421875" style="23" customWidth="1"/>
    <col min="15" max="15" width="9.57421875" style="23" bestFit="1" customWidth="1"/>
    <col min="16" max="16" width="11.140625" style="23" customWidth="1"/>
    <col min="17" max="17" width="9.421875" style="23" customWidth="1"/>
    <col min="18" max="18" width="10.57421875" style="23" bestFit="1" customWidth="1"/>
    <col min="19" max="19" width="9.57421875" style="23" customWidth="1"/>
    <col min="20" max="20" width="10.140625" style="23" customWidth="1"/>
    <col min="21" max="21" width="9.421875" style="23" customWidth="1"/>
    <col min="22" max="22" width="10.421875" style="23" customWidth="1"/>
    <col min="23" max="23" width="9.421875" style="23" customWidth="1"/>
    <col min="24" max="24" width="10.28125" style="23" customWidth="1"/>
    <col min="25" max="25" width="10.7109375" style="23" customWidth="1"/>
    <col min="26" max="26" width="9.8515625" style="23" bestFit="1" customWidth="1"/>
    <col min="27" max="16384" width="8.00390625" style="23" customWidth="1"/>
  </cols>
  <sheetData>
    <row r="1" spans="1:26" ht="16.5">
      <c r="A1" s="211" t="s">
        <v>148</v>
      </c>
      <c r="B1" s="207"/>
      <c r="C1" s="207"/>
      <c r="D1" s="207"/>
      <c r="E1" s="207"/>
      <c r="F1" s="207"/>
      <c r="G1" s="207"/>
      <c r="H1" s="207"/>
      <c r="I1" s="207"/>
      <c r="J1" s="115"/>
      <c r="K1" s="115"/>
      <c r="L1" s="115"/>
      <c r="M1" s="115"/>
      <c r="N1" s="115"/>
      <c r="O1" s="115"/>
      <c r="P1" s="115"/>
      <c r="Q1" s="115"/>
      <c r="R1" s="115"/>
      <c r="Y1" s="611" t="s">
        <v>26</v>
      </c>
      <c r="Z1" s="611"/>
    </row>
    <row r="2" spans="1:26" ht="16.5">
      <c r="A2" s="211" t="s">
        <v>149</v>
      </c>
      <c r="B2" s="207"/>
      <c r="C2" s="207"/>
      <c r="D2" s="207"/>
      <c r="E2" s="207"/>
      <c r="F2" s="207"/>
      <c r="G2" s="207"/>
      <c r="H2" s="207"/>
      <c r="I2" s="207"/>
      <c r="J2" s="115"/>
      <c r="K2" s="115"/>
      <c r="L2" s="115"/>
      <c r="M2" s="115"/>
      <c r="N2" s="115"/>
      <c r="O2" s="115"/>
      <c r="P2" s="115"/>
      <c r="Q2" s="115"/>
      <c r="R2" s="115"/>
      <c r="Y2" s="209"/>
      <c r="Z2" s="209"/>
    </row>
    <row r="3" ht="9.75" customHeight="1" thickBot="1"/>
    <row r="4" spans="1:26" ht="24.75" customHeight="1" thickTop="1">
      <c r="A4" s="643" t="s">
        <v>117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5"/>
    </row>
    <row r="5" spans="1:26" ht="21" customHeight="1" thickBot="1">
      <c r="A5" s="655" t="s">
        <v>40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7"/>
    </row>
    <row r="6" spans="1:26" s="41" customFormat="1" ht="19.5" customHeight="1" thickBot="1" thickTop="1">
      <c r="A6" s="719" t="s">
        <v>113</v>
      </c>
      <c r="B6" s="719" t="s">
        <v>114</v>
      </c>
      <c r="C6" s="734" t="s">
        <v>33</v>
      </c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6"/>
      <c r="O6" s="737" t="s">
        <v>32</v>
      </c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6"/>
    </row>
    <row r="7" spans="1:26" s="40" customFormat="1" ht="26.25" customHeight="1" thickBot="1">
      <c r="A7" s="720"/>
      <c r="B7" s="720"/>
      <c r="C7" s="728" t="s">
        <v>154</v>
      </c>
      <c r="D7" s="724"/>
      <c r="E7" s="724"/>
      <c r="F7" s="724"/>
      <c r="G7" s="725"/>
      <c r="H7" s="726" t="s">
        <v>31</v>
      </c>
      <c r="I7" s="728" t="s">
        <v>155</v>
      </c>
      <c r="J7" s="724"/>
      <c r="K7" s="724"/>
      <c r="L7" s="724"/>
      <c r="M7" s="725"/>
      <c r="N7" s="726" t="s">
        <v>30</v>
      </c>
      <c r="O7" s="723" t="s">
        <v>156</v>
      </c>
      <c r="P7" s="724"/>
      <c r="Q7" s="724"/>
      <c r="R7" s="724"/>
      <c r="S7" s="725"/>
      <c r="T7" s="726" t="s">
        <v>31</v>
      </c>
      <c r="U7" s="723" t="s">
        <v>157</v>
      </c>
      <c r="V7" s="724"/>
      <c r="W7" s="724"/>
      <c r="X7" s="724"/>
      <c r="Y7" s="725"/>
      <c r="Z7" s="726" t="s">
        <v>30</v>
      </c>
    </row>
    <row r="8" spans="1:26" s="35" customFormat="1" ht="26.25" customHeight="1">
      <c r="A8" s="721"/>
      <c r="B8" s="721"/>
      <c r="C8" s="659" t="s">
        <v>20</v>
      </c>
      <c r="D8" s="654"/>
      <c r="E8" s="650" t="s">
        <v>19</v>
      </c>
      <c r="F8" s="654"/>
      <c r="G8" s="639" t="s">
        <v>15</v>
      </c>
      <c r="H8" s="632"/>
      <c r="I8" s="729" t="s">
        <v>20</v>
      </c>
      <c r="J8" s="654"/>
      <c r="K8" s="650" t="s">
        <v>19</v>
      </c>
      <c r="L8" s="654"/>
      <c r="M8" s="639" t="s">
        <v>15</v>
      </c>
      <c r="N8" s="632"/>
      <c r="O8" s="729" t="s">
        <v>20</v>
      </c>
      <c r="P8" s="654"/>
      <c r="Q8" s="650" t="s">
        <v>19</v>
      </c>
      <c r="R8" s="654"/>
      <c r="S8" s="639" t="s">
        <v>15</v>
      </c>
      <c r="T8" s="632"/>
      <c r="U8" s="729" t="s">
        <v>20</v>
      </c>
      <c r="V8" s="654"/>
      <c r="W8" s="650" t="s">
        <v>19</v>
      </c>
      <c r="X8" s="654"/>
      <c r="Y8" s="639" t="s">
        <v>15</v>
      </c>
      <c r="Z8" s="632"/>
    </row>
    <row r="9" spans="1:26" s="35" customFormat="1" ht="19.5" customHeight="1" thickBot="1">
      <c r="A9" s="722"/>
      <c r="B9" s="722"/>
      <c r="C9" s="38" t="s">
        <v>28</v>
      </c>
      <c r="D9" s="36" t="s">
        <v>27</v>
      </c>
      <c r="E9" s="37" t="s">
        <v>28</v>
      </c>
      <c r="F9" s="99" t="s">
        <v>27</v>
      </c>
      <c r="G9" s="730"/>
      <c r="H9" s="727"/>
      <c r="I9" s="38" t="s">
        <v>28</v>
      </c>
      <c r="J9" s="36" t="s">
        <v>27</v>
      </c>
      <c r="K9" s="37" t="s">
        <v>28</v>
      </c>
      <c r="L9" s="99" t="s">
        <v>27</v>
      </c>
      <c r="M9" s="730"/>
      <c r="N9" s="727"/>
      <c r="O9" s="38" t="s">
        <v>28</v>
      </c>
      <c r="P9" s="36" t="s">
        <v>27</v>
      </c>
      <c r="Q9" s="37" t="s">
        <v>28</v>
      </c>
      <c r="R9" s="99" t="s">
        <v>27</v>
      </c>
      <c r="S9" s="730"/>
      <c r="T9" s="727"/>
      <c r="U9" s="38" t="s">
        <v>28</v>
      </c>
      <c r="V9" s="36" t="s">
        <v>27</v>
      </c>
      <c r="W9" s="37" t="s">
        <v>28</v>
      </c>
      <c r="X9" s="99" t="s">
        <v>27</v>
      </c>
      <c r="Y9" s="730"/>
      <c r="Z9" s="727"/>
    </row>
    <row r="10" spans="1:26" s="536" customFormat="1" ht="18" customHeight="1" thickBot="1" thickTop="1">
      <c r="A10" s="526" t="s">
        <v>22</v>
      </c>
      <c r="B10" s="759"/>
      <c r="C10" s="527">
        <f>SUM(C11:C15)</f>
        <v>27743.71300000001</v>
      </c>
      <c r="D10" s="528">
        <f>SUM(D11:D15)</f>
        <v>16836.143000000004</v>
      </c>
      <c r="E10" s="529">
        <f>SUM(E11:E15)</f>
        <v>5924.559999999999</v>
      </c>
      <c r="F10" s="528">
        <f>SUM(F11:F15)</f>
        <v>3844.967000000001</v>
      </c>
      <c r="G10" s="530">
        <f aca="true" t="shared" si="0" ref="G10:G15">SUM(C10:F10)</f>
        <v>54349.383000000016</v>
      </c>
      <c r="H10" s="760">
        <f aca="true" t="shared" si="1" ref="H10:H15">G10/$G$10</f>
        <v>1</v>
      </c>
      <c r="I10" s="532">
        <f>SUM(I11:I15)</f>
        <v>24563.033000000003</v>
      </c>
      <c r="J10" s="528">
        <f>SUM(J11:J15)</f>
        <v>14469.632999999998</v>
      </c>
      <c r="K10" s="529">
        <f>SUM(K11:K15)</f>
        <v>11378.895999999999</v>
      </c>
      <c r="L10" s="528">
        <f>SUM(L11:L15)</f>
        <v>5860.128000000001</v>
      </c>
      <c r="M10" s="530">
        <f aca="true" t="shared" si="2" ref="M10:M15">SUM(I10:L10)</f>
        <v>56271.69</v>
      </c>
      <c r="N10" s="533">
        <f aca="true" t="shared" si="3" ref="N10:N15">IF(ISERROR(G10/M10-1),"         /0",(G10/M10-1))</f>
        <v>-0.03416117411792652</v>
      </c>
      <c r="O10" s="534">
        <f>SUM(O11:O15)</f>
        <v>81158.04899999996</v>
      </c>
      <c r="P10" s="528">
        <f>SUM(P11:P15)</f>
        <v>45291.03900000001</v>
      </c>
      <c r="Q10" s="529">
        <f>SUM(Q11:Q15)</f>
        <v>21753.204000000005</v>
      </c>
      <c r="R10" s="528">
        <f>SUM(R11:R15)</f>
        <v>11012.091000000004</v>
      </c>
      <c r="S10" s="530">
        <f aca="true" t="shared" si="4" ref="S10:S15">SUM(O10:R10)</f>
        <v>159214.38299999997</v>
      </c>
      <c r="T10" s="760">
        <f aca="true" t="shared" si="5" ref="T10:T15">S10/$S$10</f>
        <v>1</v>
      </c>
      <c r="U10" s="532">
        <f>SUM(U11:U15)</f>
        <v>66730.47800000002</v>
      </c>
      <c r="V10" s="528">
        <f>SUM(V11:V15)</f>
        <v>37357.94600000001</v>
      </c>
      <c r="W10" s="529">
        <f>SUM(W11:W15)</f>
        <v>42378.61799999999</v>
      </c>
      <c r="X10" s="528">
        <f>SUM(X11:X15)</f>
        <v>16136.241000000002</v>
      </c>
      <c r="Y10" s="530">
        <f aca="true" t="shared" si="6" ref="Y10:Y15">SUM(U10:X10)</f>
        <v>162603.28300000002</v>
      </c>
      <c r="Z10" s="535">
        <f>IF(ISERROR(S10/Y10-1),"         /0",(S10/Y10-1))</f>
        <v>-0.020841522615506203</v>
      </c>
    </row>
    <row r="11" spans="1:26" ht="21.75" customHeight="1" thickTop="1">
      <c r="A11" s="320" t="s">
        <v>466</v>
      </c>
      <c r="B11" s="486" t="s">
        <v>467</v>
      </c>
      <c r="C11" s="321">
        <v>22608.00900000001</v>
      </c>
      <c r="D11" s="322">
        <v>15033.971000000003</v>
      </c>
      <c r="E11" s="323">
        <v>5530.958999999999</v>
      </c>
      <c r="F11" s="322">
        <v>3776.190000000001</v>
      </c>
      <c r="G11" s="324">
        <f t="shared" si="0"/>
        <v>46949.129000000015</v>
      </c>
      <c r="H11" s="325">
        <f t="shared" si="1"/>
        <v>0.8638392270248956</v>
      </c>
      <c r="I11" s="326">
        <v>19762.423000000006</v>
      </c>
      <c r="J11" s="322">
        <v>13043.867999999999</v>
      </c>
      <c r="K11" s="323">
        <v>9208.034</v>
      </c>
      <c r="L11" s="322">
        <v>5625.411000000001</v>
      </c>
      <c r="M11" s="324">
        <f t="shared" si="2"/>
        <v>47639.736000000004</v>
      </c>
      <c r="N11" s="327">
        <f t="shared" si="3"/>
        <v>-0.014496448930783057</v>
      </c>
      <c r="O11" s="321">
        <v>65866.02499999997</v>
      </c>
      <c r="P11" s="322">
        <v>40663.12100000001</v>
      </c>
      <c r="Q11" s="323">
        <v>20640.642000000003</v>
      </c>
      <c r="R11" s="322">
        <v>10875.184000000005</v>
      </c>
      <c r="S11" s="324">
        <f t="shared" si="4"/>
        <v>138044.97199999998</v>
      </c>
      <c r="T11" s="325">
        <f t="shared" si="5"/>
        <v>0.8670383253000453</v>
      </c>
      <c r="U11" s="326">
        <v>54175.06100000001</v>
      </c>
      <c r="V11" s="322">
        <v>33520.40400000002</v>
      </c>
      <c r="W11" s="323">
        <v>36134.279999999984</v>
      </c>
      <c r="X11" s="322">
        <v>15323.815000000002</v>
      </c>
      <c r="Y11" s="324">
        <f t="shared" si="6"/>
        <v>139153.56</v>
      </c>
      <c r="Z11" s="328">
        <f>IF(ISERROR(S11/Y11-1),"         /0",IF(S11/Y11&gt;5,"  *  ",(S11/Y11-1)))</f>
        <v>-0.0079666520928392</v>
      </c>
    </row>
    <row r="12" spans="1:26" ht="21.75" customHeight="1">
      <c r="A12" s="329" t="s">
        <v>468</v>
      </c>
      <c r="B12" s="487" t="s">
        <v>469</v>
      </c>
      <c r="C12" s="330">
        <v>4735.511</v>
      </c>
      <c r="D12" s="331">
        <v>989.957</v>
      </c>
      <c r="E12" s="332">
        <v>336.04699999999997</v>
      </c>
      <c r="F12" s="331">
        <v>44.004</v>
      </c>
      <c r="G12" s="333">
        <f>SUM(C12:F12)</f>
        <v>6105.519</v>
      </c>
      <c r="H12" s="334">
        <f>G12/$G$10</f>
        <v>0.11233833142135208</v>
      </c>
      <c r="I12" s="335">
        <v>4547.417</v>
      </c>
      <c r="J12" s="331">
        <v>611.5120000000001</v>
      </c>
      <c r="K12" s="332">
        <v>2170.712</v>
      </c>
      <c r="L12" s="331">
        <v>233.23</v>
      </c>
      <c r="M12" s="333">
        <f>SUM(I12:L12)</f>
        <v>7562.870999999999</v>
      </c>
      <c r="N12" s="336">
        <f t="shared" si="3"/>
        <v>-0.19269824911729938</v>
      </c>
      <c r="O12" s="330">
        <v>14340.708000000002</v>
      </c>
      <c r="P12" s="331">
        <v>2348.5099999999998</v>
      </c>
      <c r="Q12" s="332">
        <v>955.864</v>
      </c>
      <c r="R12" s="331">
        <v>59.355</v>
      </c>
      <c r="S12" s="333">
        <f>SUM(O12:R12)</f>
        <v>17704.437</v>
      </c>
      <c r="T12" s="334">
        <f>S12/$S$10</f>
        <v>0.1111987288233878</v>
      </c>
      <c r="U12" s="335">
        <v>11705.399000000001</v>
      </c>
      <c r="V12" s="331">
        <v>1645.6319999999996</v>
      </c>
      <c r="W12" s="332">
        <v>6190.262</v>
      </c>
      <c r="X12" s="331">
        <v>733.005</v>
      </c>
      <c r="Y12" s="333">
        <f>SUM(U12:X12)</f>
        <v>20274.298000000003</v>
      </c>
      <c r="Z12" s="337">
        <f>IF(ISERROR(S12/Y12-1),"         /0",IF(S12/Y12&gt;5,"  *  ",(S12/Y12-1)))</f>
        <v>-0.12675462302073293</v>
      </c>
    </row>
    <row r="13" spans="1:26" ht="21.75" customHeight="1">
      <c r="A13" s="329" t="s">
        <v>472</v>
      </c>
      <c r="B13" s="487" t="s">
        <v>473</v>
      </c>
      <c r="C13" s="330">
        <v>318.237</v>
      </c>
      <c r="D13" s="331">
        <v>561.8820000000001</v>
      </c>
      <c r="E13" s="332">
        <v>55.536</v>
      </c>
      <c r="F13" s="331">
        <v>24.76</v>
      </c>
      <c r="G13" s="333">
        <f>SUM(C13:F13)</f>
        <v>960.4150000000002</v>
      </c>
      <c r="H13" s="334">
        <f>G13/$G$10</f>
        <v>0.017671129771611206</v>
      </c>
      <c r="I13" s="335">
        <v>181.20700000000002</v>
      </c>
      <c r="J13" s="331">
        <v>517.2320000000001</v>
      </c>
      <c r="K13" s="332">
        <v>0</v>
      </c>
      <c r="L13" s="331">
        <v>1.487</v>
      </c>
      <c r="M13" s="333">
        <f>SUM(I13:L13)</f>
        <v>699.926</v>
      </c>
      <c r="N13" s="336">
        <f t="shared" si="3"/>
        <v>0.37216648617139536</v>
      </c>
      <c r="O13" s="330">
        <v>696.968</v>
      </c>
      <c r="P13" s="331">
        <v>1405.67</v>
      </c>
      <c r="Q13" s="332">
        <v>108.01400000000001</v>
      </c>
      <c r="R13" s="331">
        <v>77.19800000000001</v>
      </c>
      <c r="S13" s="333">
        <f>SUM(O13:R13)</f>
        <v>2287.85</v>
      </c>
      <c r="T13" s="334">
        <f>S13/$S$10</f>
        <v>0.014369618855351783</v>
      </c>
      <c r="U13" s="335">
        <v>628.0659999999998</v>
      </c>
      <c r="V13" s="331">
        <v>1375.8119999999997</v>
      </c>
      <c r="W13" s="332">
        <v>52.528</v>
      </c>
      <c r="X13" s="331">
        <v>1.487</v>
      </c>
      <c r="Y13" s="333">
        <f>SUM(U13:X13)</f>
        <v>2057.8929999999996</v>
      </c>
      <c r="Z13" s="337">
        <f>IF(ISERROR(S13/Y13-1),"         /0",IF(S13/Y13&gt;5,"  *  ",(S13/Y13-1)))</f>
        <v>0.11174390505240095</v>
      </c>
    </row>
    <row r="14" spans="1:26" ht="21.75" customHeight="1">
      <c r="A14" s="329" t="s">
        <v>476</v>
      </c>
      <c r="B14" s="487" t="s">
        <v>477</v>
      </c>
      <c r="C14" s="330">
        <v>54.784</v>
      </c>
      <c r="D14" s="331">
        <v>203.10399999999998</v>
      </c>
      <c r="E14" s="332">
        <v>0</v>
      </c>
      <c r="F14" s="331">
        <v>0</v>
      </c>
      <c r="G14" s="333">
        <f>SUM(C14:F14)</f>
        <v>257.888</v>
      </c>
      <c r="H14" s="334">
        <f>G14/$G$10</f>
        <v>0.004745003268942352</v>
      </c>
      <c r="I14" s="335">
        <v>50.208</v>
      </c>
      <c r="J14" s="331">
        <v>280.721</v>
      </c>
      <c r="K14" s="332">
        <v>0</v>
      </c>
      <c r="L14" s="331">
        <v>0</v>
      </c>
      <c r="M14" s="333">
        <f>SUM(I14:L14)</f>
        <v>330.929</v>
      </c>
      <c r="N14" s="336">
        <f t="shared" si="3"/>
        <v>-0.22071501742065525</v>
      </c>
      <c r="O14" s="330">
        <v>160.62900000000002</v>
      </c>
      <c r="P14" s="331">
        <v>740.9000000000001</v>
      </c>
      <c r="Q14" s="332">
        <v>46.626</v>
      </c>
      <c r="R14" s="331">
        <v>0</v>
      </c>
      <c r="S14" s="333">
        <f>SUM(O14:R14)</f>
        <v>948.1550000000001</v>
      </c>
      <c r="T14" s="334">
        <f>S14/$S$10</f>
        <v>0.005955209461195476</v>
      </c>
      <c r="U14" s="335">
        <v>163.816</v>
      </c>
      <c r="V14" s="331">
        <v>754.166</v>
      </c>
      <c r="W14" s="332">
        <v>0.938</v>
      </c>
      <c r="X14" s="331">
        <v>58.30499999999999</v>
      </c>
      <c r="Y14" s="333">
        <f>SUM(U14:X14)</f>
        <v>977.225</v>
      </c>
      <c r="Z14" s="337">
        <f>IF(ISERROR(S14/Y14-1),"         /0",IF(S14/Y14&gt;5,"  *  ",(S14/Y14-1)))</f>
        <v>-0.029747499296477242</v>
      </c>
    </row>
    <row r="15" spans="1:26" ht="21.75" customHeight="1" thickBot="1">
      <c r="A15" s="338" t="s">
        <v>48</v>
      </c>
      <c r="B15" s="488"/>
      <c r="C15" s="339">
        <v>27.171999999999997</v>
      </c>
      <c r="D15" s="340">
        <v>47.22899999999999</v>
      </c>
      <c r="E15" s="341">
        <v>2.018</v>
      </c>
      <c r="F15" s="340">
        <v>0.013</v>
      </c>
      <c r="G15" s="342">
        <f t="shared" si="0"/>
        <v>76.43199999999999</v>
      </c>
      <c r="H15" s="343">
        <f t="shared" si="1"/>
        <v>0.00140630851319876</v>
      </c>
      <c r="I15" s="344">
        <v>21.777999999999995</v>
      </c>
      <c r="J15" s="340">
        <v>16.299999999999997</v>
      </c>
      <c r="K15" s="341">
        <v>0.15</v>
      </c>
      <c r="L15" s="340">
        <v>0</v>
      </c>
      <c r="M15" s="342">
        <f t="shared" si="2"/>
        <v>38.22799999999999</v>
      </c>
      <c r="N15" s="345">
        <f t="shared" si="3"/>
        <v>0.9993721879250814</v>
      </c>
      <c r="O15" s="339">
        <v>93.719</v>
      </c>
      <c r="P15" s="340">
        <v>132.838</v>
      </c>
      <c r="Q15" s="341">
        <v>2.058</v>
      </c>
      <c r="R15" s="340">
        <v>0.35400000000000004</v>
      </c>
      <c r="S15" s="342">
        <f t="shared" si="4"/>
        <v>228.969</v>
      </c>
      <c r="T15" s="343">
        <f t="shared" si="5"/>
        <v>0.0014381175600196876</v>
      </c>
      <c r="U15" s="344">
        <v>58.13600000000001</v>
      </c>
      <c r="V15" s="340">
        <v>61.93200000000001</v>
      </c>
      <c r="W15" s="341">
        <v>0.61</v>
      </c>
      <c r="X15" s="340">
        <v>19.629</v>
      </c>
      <c r="Y15" s="342">
        <f t="shared" si="6"/>
        <v>140.30700000000002</v>
      </c>
      <c r="Z15" s="346">
        <f>IF(ISERROR(S15/Y15-1),"         /0",IF(S15/Y15&gt;5,"  *  ",(S15/Y15-1)))</f>
        <v>0.6319143022087277</v>
      </c>
    </row>
    <row r="16" spans="1:2" ht="9" customHeight="1" thickTop="1">
      <c r="A16" s="24"/>
      <c r="B16" s="24"/>
    </row>
    <row r="17" spans="1:2" ht="15">
      <c r="A17" s="22" t="s">
        <v>37</v>
      </c>
      <c r="B17" s="24"/>
    </row>
    <row r="18" ht="14.25">
      <c r="A18" s="12" t="s">
        <v>144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97" operator="lessThan" stopIfTrue="1">
      <formula>0</formula>
    </cfRule>
  </conditionalFormatting>
  <conditionalFormatting sqref="N10:N15 Z10:Z15">
    <cfRule type="cellIs" priority="13" dxfId="97" operator="lessThan" stopIfTrue="1">
      <formula>0</formula>
    </cfRule>
    <cfRule type="cellIs" priority="14" dxfId="99" operator="greaterThanOrEqual" stopIfTrue="1">
      <formula>0</formula>
    </cfRule>
  </conditionalFormatting>
  <conditionalFormatting sqref="N6:N9 Z6:Z9">
    <cfRule type="cellIs" priority="3" dxfId="97" operator="lessThan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5">
      <selection activeCell="N34" sqref="N34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70" t="s">
        <v>26</v>
      </c>
      <c r="O1" s="570"/>
    </row>
    <row r="2" ht="5.25" customHeight="1"/>
    <row r="3" ht="4.5" customHeight="1" thickBot="1"/>
    <row r="4" spans="1:15" ht="13.5" customHeight="1" thickTop="1">
      <c r="A4" s="579" t="s">
        <v>25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1"/>
    </row>
    <row r="5" spans="1:15" ht="12.75" customHeight="1">
      <c r="A5" s="582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4"/>
    </row>
    <row r="6" spans="1:15" ht="5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1:15" ht="17.25" customHeight="1" thickTop="1">
      <c r="A7" s="188"/>
      <c r="B7" s="189"/>
      <c r="C7" s="571" t="s">
        <v>24</v>
      </c>
      <c r="D7" s="572"/>
      <c r="E7" s="573"/>
      <c r="F7" s="594" t="s">
        <v>23</v>
      </c>
      <c r="G7" s="595"/>
      <c r="H7" s="595"/>
      <c r="I7" s="595"/>
      <c r="J7" s="595"/>
      <c r="K7" s="595"/>
      <c r="L7" s="595"/>
      <c r="M7" s="595"/>
      <c r="N7" s="595"/>
      <c r="O7" s="574" t="s">
        <v>22</v>
      </c>
    </row>
    <row r="8" spans="1:15" ht="3.75" customHeight="1" thickBot="1">
      <c r="A8" s="190"/>
      <c r="B8" s="191"/>
      <c r="C8" s="192"/>
      <c r="D8" s="193"/>
      <c r="E8" s="194"/>
      <c r="F8" s="596"/>
      <c r="G8" s="597"/>
      <c r="H8" s="597"/>
      <c r="I8" s="597"/>
      <c r="J8" s="597"/>
      <c r="K8" s="597"/>
      <c r="L8" s="597"/>
      <c r="M8" s="597"/>
      <c r="N8" s="597"/>
      <c r="O8" s="575"/>
    </row>
    <row r="9" spans="1:15" ht="21.75" customHeight="1" thickBot="1" thickTop="1">
      <c r="A9" s="588" t="s">
        <v>21</v>
      </c>
      <c r="B9" s="589"/>
      <c r="C9" s="590" t="s">
        <v>20</v>
      </c>
      <c r="D9" s="592" t="s">
        <v>19</v>
      </c>
      <c r="E9" s="577" t="s">
        <v>15</v>
      </c>
      <c r="F9" s="571" t="s">
        <v>20</v>
      </c>
      <c r="G9" s="572"/>
      <c r="H9" s="572"/>
      <c r="I9" s="571" t="s">
        <v>19</v>
      </c>
      <c r="J9" s="572"/>
      <c r="K9" s="573"/>
      <c r="L9" s="195" t="s">
        <v>18</v>
      </c>
      <c r="M9" s="196"/>
      <c r="N9" s="196"/>
      <c r="O9" s="575"/>
    </row>
    <row r="10" spans="1:15" s="10" customFormat="1" ht="18.75" customHeight="1" thickBot="1">
      <c r="A10" s="197"/>
      <c r="B10" s="198"/>
      <c r="C10" s="591"/>
      <c r="D10" s="593"/>
      <c r="E10" s="578"/>
      <c r="F10" s="199" t="s">
        <v>17</v>
      </c>
      <c r="G10" s="200" t="s">
        <v>16</v>
      </c>
      <c r="H10" s="201" t="s">
        <v>15</v>
      </c>
      <c r="I10" s="199" t="s">
        <v>17</v>
      </c>
      <c r="J10" s="200" t="s">
        <v>16</v>
      </c>
      <c r="K10" s="202" t="s">
        <v>15</v>
      </c>
      <c r="L10" s="199" t="s">
        <v>17</v>
      </c>
      <c r="M10" s="203" t="s">
        <v>16</v>
      </c>
      <c r="N10" s="202" t="s">
        <v>15</v>
      </c>
      <c r="O10" s="576"/>
    </row>
    <row r="11" spans="1:15" s="9" customFormat="1" ht="18.75" customHeight="1" thickTop="1">
      <c r="A11" s="585">
        <v>2018</v>
      </c>
      <c r="B11" s="242" t="s">
        <v>5</v>
      </c>
      <c r="C11" s="243">
        <v>1905650</v>
      </c>
      <c r="D11" s="244">
        <v>68823</v>
      </c>
      <c r="E11" s="174">
        <f aca="true" t="shared" si="0" ref="E11:E24">D11+C11</f>
        <v>1974473</v>
      </c>
      <c r="F11" s="243">
        <v>582540</v>
      </c>
      <c r="G11" s="245">
        <v>577702</v>
      </c>
      <c r="H11" s="246">
        <f aca="true" t="shared" si="1" ref="H11:H22">G11+F11</f>
        <v>1160242</v>
      </c>
      <c r="I11" s="247">
        <v>9537</v>
      </c>
      <c r="J11" s="248">
        <v>9348</v>
      </c>
      <c r="K11" s="249">
        <f aca="true" t="shared" si="2" ref="K11:K22">J11+I11</f>
        <v>18885</v>
      </c>
      <c r="L11" s="250">
        <f aca="true" t="shared" si="3" ref="L11:L24">I11+F11</f>
        <v>592077</v>
      </c>
      <c r="M11" s="251">
        <f aca="true" t="shared" si="4" ref="M11:M24">J11+G11</f>
        <v>587050</v>
      </c>
      <c r="N11" s="489">
        <f aca="true" t="shared" si="5" ref="N11:N24">K11+H11</f>
        <v>1179127</v>
      </c>
      <c r="O11" s="500">
        <f aca="true" t="shared" si="6" ref="O11:O24">N11+E11</f>
        <v>3153600</v>
      </c>
    </row>
    <row r="12" spans="1:15" ht="18.75" customHeight="1">
      <c r="A12" s="586"/>
      <c r="B12" s="242" t="s">
        <v>4</v>
      </c>
      <c r="C12" s="252">
        <v>1668827</v>
      </c>
      <c r="D12" s="253">
        <v>56791</v>
      </c>
      <c r="E12" s="175">
        <f t="shared" si="0"/>
        <v>1725618</v>
      </c>
      <c r="F12" s="252">
        <v>476070</v>
      </c>
      <c r="G12" s="254">
        <v>461097</v>
      </c>
      <c r="H12" s="255">
        <f t="shared" si="1"/>
        <v>937167</v>
      </c>
      <c r="I12" s="256">
        <v>8368</v>
      </c>
      <c r="J12" s="257">
        <v>8469</v>
      </c>
      <c r="K12" s="258">
        <f t="shared" si="2"/>
        <v>16837</v>
      </c>
      <c r="L12" s="259">
        <f t="shared" si="3"/>
        <v>484438</v>
      </c>
      <c r="M12" s="260">
        <f t="shared" si="4"/>
        <v>469566</v>
      </c>
      <c r="N12" s="490">
        <f t="shared" si="5"/>
        <v>954004</v>
      </c>
      <c r="O12" s="501">
        <f t="shared" si="6"/>
        <v>2679622</v>
      </c>
    </row>
    <row r="13" spans="1:15" ht="18.75" customHeight="1">
      <c r="A13" s="586"/>
      <c r="B13" s="242" t="s">
        <v>3</v>
      </c>
      <c r="C13" s="252">
        <v>1814037</v>
      </c>
      <c r="D13" s="253">
        <v>55223</v>
      </c>
      <c r="E13" s="175">
        <f t="shared" si="0"/>
        <v>1869260</v>
      </c>
      <c r="F13" s="252">
        <v>575513</v>
      </c>
      <c r="G13" s="254">
        <v>526506</v>
      </c>
      <c r="H13" s="255">
        <f t="shared" si="1"/>
        <v>1102019</v>
      </c>
      <c r="I13" s="259">
        <v>4169</v>
      </c>
      <c r="J13" s="257">
        <v>4335</v>
      </c>
      <c r="K13" s="258">
        <f t="shared" si="2"/>
        <v>8504</v>
      </c>
      <c r="L13" s="259">
        <f t="shared" si="3"/>
        <v>579682</v>
      </c>
      <c r="M13" s="260">
        <f t="shared" si="4"/>
        <v>530841</v>
      </c>
      <c r="N13" s="490">
        <f t="shared" si="5"/>
        <v>1110523</v>
      </c>
      <c r="O13" s="501">
        <f t="shared" si="6"/>
        <v>2979783</v>
      </c>
    </row>
    <row r="14" spans="1:15" ht="18.75" customHeight="1">
      <c r="A14" s="586"/>
      <c r="B14" s="242" t="s">
        <v>14</v>
      </c>
      <c r="C14" s="252">
        <v>1821362</v>
      </c>
      <c r="D14" s="253">
        <v>58421</v>
      </c>
      <c r="E14" s="175">
        <f t="shared" si="0"/>
        <v>1879783</v>
      </c>
      <c r="F14" s="252">
        <v>536373</v>
      </c>
      <c r="G14" s="254">
        <v>516395</v>
      </c>
      <c r="H14" s="255">
        <f t="shared" si="1"/>
        <v>1052768</v>
      </c>
      <c r="I14" s="256">
        <v>4038</v>
      </c>
      <c r="J14" s="257">
        <v>5221</v>
      </c>
      <c r="K14" s="258">
        <f t="shared" si="2"/>
        <v>9259</v>
      </c>
      <c r="L14" s="259">
        <f t="shared" si="3"/>
        <v>540411</v>
      </c>
      <c r="M14" s="260">
        <f t="shared" si="4"/>
        <v>521616</v>
      </c>
      <c r="N14" s="490">
        <f t="shared" si="5"/>
        <v>1062027</v>
      </c>
      <c r="O14" s="501">
        <f t="shared" si="6"/>
        <v>2941810</v>
      </c>
    </row>
    <row r="15" spans="1:15" s="9" customFormat="1" ht="18.75" customHeight="1">
      <c r="A15" s="586"/>
      <c r="B15" s="242" t="s">
        <v>13</v>
      </c>
      <c r="C15" s="252">
        <v>1818781</v>
      </c>
      <c r="D15" s="253">
        <v>59345</v>
      </c>
      <c r="E15" s="175">
        <f t="shared" si="0"/>
        <v>1878126</v>
      </c>
      <c r="F15" s="252">
        <v>545949</v>
      </c>
      <c r="G15" s="254">
        <v>524954</v>
      </c>
      <c r="H15" s="255">
        <f t="shared" si="1"/>
        <v>1070903</v>
      </c>
      <c r="I15" s="256">
        <v>4383</v>
      </c>
      <c r="J15" s="257">
        <v>5556</v>
      </c>
      <c r="K15" s="258">
        <f t="shared" si="2"/>
        <v>9939</v>
      </c>
      <c r="L15" s="259">
        <f t="shared" si="3"/>
        <v>550332</v>
      </c>
      <c r="M15" s="260">
        <f t="shared" si="4"/>
        <v>530510</v>
      </c>
      <c r="N15" s="490">
        <f t="shared" si="5"/>
        <v>1080842</v>
      </c>
      <c r="O15" s="501">
        <f t="shared" si="6"/>
        <v>2958968</v>
      </c>
    </row>
    <row r="16" spans="1:15" s="107" customFormat="1" ht="18.75" customHeight="1">
      <c r="A16" s="586"/>
      <c r="B16" s="261" t="s">
        <v>12</v>
      </c>
      <c r="C16" s="252">
        <v>1887585</v>
      </c>
      <c r="D16" s="253">
        <v>56341</v>
      </c>
      <c r="E16" s="175">
        <f t="shared" si="0"/>
        <v>1943926</v>
      </c>
      <c r="F16" s="252">
        <v>592099</v>
      </c>
      <c r="G16" s="254">
        <v>557629</v>
      </c>
      <c r="H16" s="255">
        <f t="shared" si="1"/>
        <v>1149728</v>
      </c>
      <c r="I16" s="256">
        <v>4335</v>
      </c>
      <c r="J16" s="257">
        <v>3875</v>
      </c>
      <c r="K16" s="258">
        <f t="shared" si="2"/>
        <v>8210</v>
      </c>
      <c r="L16" s="259">
        <f t="shared" si="3"/>
        <v>596434</v>
      </c>
      <c r="M16" s="260">
        <f t="shared" si="4"/>
        <v>561504</v>
      </c>
      <c r="N16" s="490">
        <f t="shared" si="5"/>
        <v>1157938</v>
      </c>
      <c r="O16" s="501">
        <f t="shared" si="6"/>
        <v>3101864</v>
      </c>
    </row>
    <row r="17" spans="1:15" s="110" customFormat="1" ht="18.75" customHeight="1">
      <c r="A17" s="586"/>
      <c r="B17" s="242" t="s">
        <v>11</v>
      </c>
      <c r="C17" s="252">
        <v>2056181</v>
      </c>
      <c r="D17" s="253">
        <v>62856</v>
      </c>
      <c r="E17" s="175">
        <f t="shared" si="0"/>
        <v>2119037</v>
      </c>
      <c r="F17" s="252">
        <v>584522</v>
      </c>
      <c r="G17" s="254">
        <v>659185</v>
      </c>
      <c r="H17" s="255">
        <f t="shared" si="1"/>
        <v>1243707</v>
      </c>
      <c r="I17" s="256">
        <v>5610</v>
      </c>
      <c r="J17" s="257">
        <v>8615</v>
      </c>
      <c r="K17" s="258">
        <f t="shared" si="2"/>
        <v>14225</v>
      </c>
      <c r="L17" s="259">
        <f t="shared" si="3"/>
        <v>590132</v>
      </c>
      <c r="M17" s="260">
        <f t="shared" si="4"/>
        <v>667800</v>
      </c>
      <c r="N17" s="490">
        <f t="shared" si="5"/>
        <v>1257932</v>
      </c>
      <c r="O17" s="501">
        <f t="shared" si="6"/>
        <v>3376969</v>
      </c>
    </row>
    <row r="18" spans="1:15" s="111" customFormat="1" ht="18.75" customHeight="1">
      <c r="A18" s="586"/>
      <c r="B18" s="242" t="s">
        <v>10</v>
      </c>
      <c r="C18" s="252">
        <v>2043333</v>
      </c>
      <c r="D18" s="253">
        <v>62666</v>
      </c>
      <c r="E18" s="175">
        <f t="shared" si="0"/>
        <v>2105999</v>
      </c>
      <c r="F18" s="252">
        <v>615645</v>
      </c>
      <c r="G18" s="254">
        <v>601311</v>
      </c>
      <c r="H18" s="255">
        <f t="shared" si="1"/>
        <v>1216956</v>
      </c>
      <c r="I18" s="256">
        <v>8556</v>
      </c>
      <c r="J18" s="257">
        <v>7359</v>
      </c>
      <c r="K18" s="258">
        <f t="shared" si="2"/>
        <v>15915</v>
      </c>
      <c r="L18" s="259">
        <f t="shared" si="3"/>
        <v>624201</v>
      </c>
      <c r="M18" s="260">
        <f t="shared" si="4"/>
        <v>608670</v>
      </c>
      <c r="N18" s="490">
        <f t="shared" si="5"/>
        <v>1232871</v>
      </c>
      <c r="O18" s="501">
        <f t="shared" si="6"/>
        <v>3338870</v>
      </c>
    </row>
    <row r="19" spans="1:15" ht="18.75" customHeight="1">
      <c r="A19" s="586"/>
      <c r="B19" s="242" t="s">
        <v>9</v>
      </c>
      <c r="C19" s="252">
        <v>1953315</v>
      </c>
      <c r="D19" s="253">
        <v>57039</v>
      </c>
      <c r="E19" s="175">
        <f t="shared" si="0"/>
        <v>2010354</v>
      </c>
      <c r="F19" s="252">
        <v>557621</v>
      </c>
      <c r="G19" s="254">
        <v>535909</v>
      </c>
      <c r="H19" s="255">
        <f t="shared" si="1"/>
        <v>1093530</v>
      </c>
      <c r="I19" s="256">
        <v>7511</v>
      </c>
      <c r="J19" s="257">
        <v>7477</v>
      </c>
      <c r="K19" s="258">
        <f t="shared" si="2"/>
        <v>14988</v>
      </c>
      <c r="L19" s="259">
        <f t="shared" si="3"/>
        <v>565132</v>
      </c>
      <c r="M19" s="260">
        <f t="shared" si="4"/>
        <v>543386</v>
      </c>
      <c r="N19" s="490">
        <f t="shared" si="5"/>
        <v>1108518</v>
      </c>
      <c r="O19" s="501">
        <f t="shared" si="6"/>
        <v>3118872</v>
      </c>
    </row>
    <row r="20" spans="1:15" s="112" customFormat="1" ht="18.75" customHeight="1">
      <c r="A20" s="586"/>
      <c r="B20" s="242" t="s">
        <v>8</v>
      </c>
      <c r="C20" s="252">
        <v>2083592</v>
      </c>
      <c r="D20" s="253">
        <v>56927</v>
      </c>
      <c r="E20" s="175">
        <f t="shared" si="0"/>
        <v>2140519</v>
      </c>
      <c r="F20" s="252">
        <v>567250</v>
      </c>
      <c r="G20" s="254">
        <v>576961</v>
      </c>
      <c r="H20" s="255">
        <f t="shared" si="1"/>
        <v>1144211</v>
      </c>
      <c r="I20" s="256">
        <v>3473</v>
      </c>
      <c r="J20" s="257">
        <v>3890</v>
      </c>
      <c r="K20" s="258">
        <f t="shared" si="2"/>
        <v>7363</v>
      </c>
      <c r="L20" s="259">
        <f t="shared" si="3"/>
        <v>570723</v>
      </c>
      <c r="M20" s="260">
        <f t="shared" si="4"/>
        <v>580851</v>
      </c>
      <c r="N20" s="490">
        <f t="shared" si="5"/>
        <v>1151574</v>
      </c>
      <c r="O20" s="501">
        <f t="shared" si="6"/>
        <v>3292093</v>
      </c>
    </row>
    <row r="21" spans="1:15" s="8" customFormat="1" ht="18.75" customHeight="1">
      <c r="A21" s="586"/>
      <c r="B21" s="242" t="s">
        <v>7</v>
      </c>
      <c r="C21" s="252">
        <v>2079127</v>
      </c>
      <c r="D21" s="253">
        <v>62431</v>
      </c>
      <c r="E21" s="175">
        <f t="shared" si="0"/>
        <v>2141558</v>
      </c>
      <c r="F21" s="252">
        <v>571495</v>
      </c>
      <c r="G21" s="254">
        <v>583798</v>
      </c>
      <c r="H21" s="255">
        <f t="shared" si="1"/>
        <v>1155293</v>
      </c>
      <c r="I21" s="256">
        <v>1602</v>
      </c>
      <c r="J21" s="257">
        <v>2542</v>
      </c>
      <c r="K21" s="258">
        <f t="shared" si="2"/>
        <v>4144</v>
      </c>
      <c r="L21" s="259">
        <f t="shared" si="3"/>
        <v>573097</v>
      </c>
      <c r="M21" s="260">
        <f t="shared" si="4"/>
        <v>586340</v>
      </c>
      <c r="N21" s="490">
        <f t="shared" si="5"/>
        <v>1159437</v>
      </c>
      <c r="O21" s="501">
        <f t="shared" si="6"/>
        <v>3300995</v>
      </c>
    </row>
    <row r="22" spans="1:15" ht="18.75" customHeight="1" thickBot="1">
      <c r="A22" s="587"/>
      <c r="B22" s="242" t="s">
        <v>6</v>
      </c>
      <c r="C22" s="252">
        <v>2184089</v>
      </c>
      <c r="D22" s="253">
        <v>57886</v>
      </c>
      <c r="E22" s="175">
        <f t="shared" si="0"/>
        <v>2241975</v>
      </c>
      <c r="F22" s="252">
        <v>622373</v>
      </c>
      <c r="G22" s="254">
        <v>689618</v>
      </c>
      <c r="H22" s="255">
        <f t="shared" si="1"/>
        <v>1311991</v>
      </c>
      <c r="I22" s="256">
        <v>3926</v>
      </c>
      <c r="J22" s="257">
        <v>5932</v>
      </c>
      <c r="K22" s="258">
        <f t="shared" si="2"/>
        <v>9858</v>
      </c>
      <c r="L22" s="259">
        <f t="shared" si="3"/>
        <v>626299</v>
      </c>
      <c r="M22" s="260">
        <f t="shared" si="4"/>
        <v>695550</v>
      </c>
      <c r="N22" s="490">
        <f t="shared" si="5"/>
        <v>1321849</v>
      </c>
      <c r="O22" s="501">
        <f t="shared" si="6"/>
        <v>3563824</v>
      </c>
    </row>
    <row r="23" spans="1:15" ht="3.75" customHeight="1">
      <c r="A23" s="262"/>
      <c r="B23" s="263"/>
      <c r="C23" s="264"/>
      <c r="D23" s="265"/>
      <c r="E23" s="176">
        <f t="shared" si="0"/>
        <v>0</v>
      </c>
      <c r="F23" s="266"/>
      <c r="G23" s="267"/>
      <c r="H23" s="268"/>
      <c r="I23" s="266"/>
      <c r="J23" s="267"/>
      <c r="K23" s="269"/>
      <c r="L23" s="270">
        <f t="shared" si="3"/>
        <v>0</v>
      </c>
      <c r="M23" s="271">
        <f t="shared" si="4"/>
        <v>0</v>
      </c>
      <c r="N23" s="491">
        <f t="shared" si="5"/>
        <v>0</v>
      </c>
      <c r="O23" s="502">
        <f t="shared" si="6"/>
        <v>0</v>
      </c>
    </row>
    <row r="24" spans="1:15" ht="19.5" customHeight="1">
      <c r="A24" s="272">
        <v>2019</v>
      </c>
      <c r="B24" s="273" t="s">
        <v>5</v>
      </c>
      <c r="C24" s="252">
        <v>2167146</v>
      </c>
      <c r="D24" s="253">
        <v>53135</v>
      </c>
      <c r="E24" s="175">
        <f t="shared" si="0"/>
        <v>2220281</v>
      </c>
      <c r="F24" s="274">
        <v>656030</v>
      </c>
      <c r="G24" s="254">
        <v>654050</v>
      </c>
      <c r="H24" s="255">
        <f>G24+F24</f>
        <v>1310080</v>
      </c>
      <c r="I24" s="256">
        <v>6493</v>
      </c>
      <c r="J24" s="257">
        <v>6909</v>
      </c>
      <c r="K24" s="258">
        <f>J24+I24</f>
        <v>13402</v>
      </c>
      <c r="L24" s="259">
        <f t="shared" si="3"/>
        <v>662523</v>
      </c>
      <c r="M24" s="260">
        <f t="shared" si="4"/>
        <v>660959</v>
      </c>
      <c r="N24" s="490">
        <f t="shared" si="5"/>
        <v>1323482</v>
      </c>
      <c r="O24" s="501">
        <f t="shared" si="6"/>
        <v>3543763</v>
      </c>
    </row>
    <row r="25" spans="1:15" ht="19.5" customHeight="1">
      <c r="A25" s="272"/>
      <c r="B25" s="273" t="s">
        <v>4</v>
      </c>
      <c r="C25" s="252">
        <v>1793297</v>
      </c>
      <c r="D25" s="253">
        <v>49409</v>
      </c>
      <c r="E25" s="175">
        <f>D25+C25</f>
        <v>1842706</v>
      </c>
      <c r="F25" s="274">
        <v>518777</v>
      </c>
      <c r="G25" s="254">
        <v>521048</v>
      </c>
      <c r="H25" s="255">
        <f>G25+F25</f>
        <v>1039825</v>
      </c>
      <c r="I25" s="256">
        <v>1709</v>
      </c>
      <c r="J25" s="257">
        <v>1528</v>
      </c>
      <c r="K25" s="258">
        <f>J25+I25</f>
        <v>3237</v>
      </c>
      <c r="L25" s="259">
        <f aca="true" t="shared" si="7" ref="L25:N26">I25+F25</f>
        <v>520486</v>
      </c>
      <c r="M25" s="260">
        <f t="shared" si="7"/>
        <v>522576</v>
      </c>
      <c r="N25" s="490">
        <f t="shared" si="7"/>
        <v>1043062</v>
      </c>
      <c r="O25" s="501">
        <f>N25+E25</f>
        <v>2885768</v>
      </c>
    </row>
    <row r="26" spans="1:15" ht="19.5" customHeight="1" thickBot="1">
      <c r="A26" s="272"/>
      <c r="B26" s="273" t="s">
        <v>3</v>
      </c>
      <c r="C26" s="252">
        <v>2019087</v>
      </c>
      <c r="D26" s="253">
        <v>64030</v>
      </c>
      <c r="E26" s="175">
        <f>D26+C26</f>
        <v>2083117</v>
      </c>
      <c r="F26" s="274">
        <v>588520</v>
      </c>
      <c r="G26" s="254">
        <v>543843</v>
      </c>
      <c r="H26" s="255">
        <f>G26+F26</f>
        <v>1132363</v>
      </c>
      <c r="I26" s="256">
        <v>6649</v>
      </c>
      <c r="J26" s="257">
        <v>5929</v>
      </c>
      <c r="K26" s="258">
        <f>J26+I26</f>
        <v>12578</v>
      </c>
      <c r="L26" s="259">
        <f t="shared" si="7"/>
        <v>595169</v>
      </c>
      <c r="M26" s="260">
        <f t="shared" si="7"/>
        <v>549772</v>
      </c>
      <c r="N26" s="490">
        <f t="shared" si="7"/>
        <v>1144941</v>
      </c>
      <c r="O26" s="501">
        <f>N26+E26</f>
        <v>3228058</v>
      </c>
    </row>
    <row r="27" spans="1:15" ht="18" customHeight="1">
      <c r="A27" s="275" t="s">
        <v>2</v>
      </c>
      <c r="B27" s="276"/>
      <c r="C27" s="266"/>
      <c r="D27" s="267"/>
      <c r="E27" s="177"/>
      <c r="F27" s="266"/>
      <c r="G27" s="267"/>
      <c r="H27" s="269"/>
      <c r="I27" s="266"/>
      <c r="J27" s="267"/>
      <c r="K27" s="269"/>
      <c r="L27" s="270"/>
      <c r="M27" s="271"/>
      <c r="N27" s="492"/>
      <c r="O27" s="502"/>
    </row>
    <row r="28" spans="1:15" ht="18" customHeight="1">
      <c r="A28" s="277" t="s">
        <v>150</v>
      </c>
      <c r="B28" s="278"/>
      <c r="C28" s="252">
        <f>SUM(C11:C13)</f>
        <v>5388514</v>
      </c>
      <c r="D28" s="254">
        <f aca="true" t="shared" si="8" ref="D28:O28">SUM(D11:D13)</f>
        <v>180837</v>
      </c>
      <c r="E28" s="178">
        <f t="shared" si="8"/>
        <v>5569351</v>
      </c>
      <c r="F28" s="252">
        <f t="shared" si="8"/>
        <v>1634123</v>
      </c>
      <c r="G28" s="254">
        <f t="shared" si="8"/>
        <v>1565305</v>
      </c>
      <c r="H28" s="279">
        <f t="shared" si="8"/>
        <v>3199428</v>
      </c>
      <c r="I28" s="252">
        <f t="shared" si="8"/>
        <v>22074</v>
      </c>
      <c r="J28" s="254">
        <f t="shared" si="8"/>
        <v>22152</v>
      </c>
      <c r="K28" s="279">
        <f t="shared" si="8"/>
        <v>44226</v>
      </c>
      <c r="L28" s="252">
        <f t="shared" si="8"/>
        <v>1656197</v>
      </c>
      <c r="M28" s="280">
        <f t="shared" si="8"/>
        <v>1587457</v>
      </c>
      <c r="N28" s="493">
        <f t="shared" si="8"/>
        <v>3243654</v>
      </c>
      <c r="O28" s="503">
        <f t="shared" si="8"/>
        <v>8813005</v>
      </c>
    </row>
    <row r="29" spans="1:15" ht="18" customHeight="1" thickBot="1">
      <c r="A29" s="277" t="s">
        <v>151</v>
      </c>
      <c r="B29" s="278"/>
      <c r="C29" s="281">
        <f>SUM(C24:C26)</f>
        <v>5979530</v>
      </c>
      <c r="D29" s="282">
        <f aca="true" t="shared" si="9" ref="D29:O29">SUM(D24:D26)</f>
        <v>166574</v>
      </c>
      <c r="E29" s="179">
        <f t="shared" si="9"/>
        <v>6146104</v>
      </c>
      <c r="F29" s="283">
        <f t="shared" si="9"/>
        <v>1763327</v>
      </c>
      <c r="G29" s="282">
        <f t="shared" si="9"/>
        <v>1718941</v>
      </c>
      <c r="H29" s="284">
        <f t="shared" si="9"/>
        <v>3482268</v>
      </c>
      <c r="I29" s="283">
        <f t="shared" si="9"/>
        <v>14851</v>
      </c>
      <c r="J29" s="282">
        <f t="shared" si="9"/>
        <v>14366</v>
      </c>
      <c r="K29" s="284">
        <f t="shared" si="9"/>
        <v>29217</v>
      </c>
      <c r="L29" s="283">
        <f t="shared" si="9"/>
        <v>1778178</v>
      </c>
      <c r="M29" s="285">
        <f t="shared" si="9"/>
        <v>1733307</v>
      </c>
      <c r="N29" s="494">
        <f t="shared" si="9"/>
        <v>3511485</v>
      </c>
      <c r="O29" s="504">
        <f t="shared" si="9"/>
        <v>9657589</v>
      </c>
    </row>
    <row r="30" spans="1:15" ht="17.25" customHeight="1">
      <c r="A30" s="286" t="s">
        <v>1</v>
      </c>
      <c r="B30" s="276"/>
      <c r="C30" s="266"/>
      <c r="D30" s="267"/>
      <c r="E30" s="180"/>
      <c r="F30" s="266"/>
      <c r="G30" s="267"/>
      <c r="H30" s="268"/>
      <c r="I30" s="266"/>
      <c r="J30" s="267"/>
      <c r="K30" s="269"/>
      <c r="L30" s="270"/>
      <c r="M30" s="271"/>
      <c r="N30" s="495"/>
      <c r="O30" s="502"/>
    </row>
    <row r="31" spans="1:15" ht="17.25" customHeight="1">
      <c r="A31" s="277" t="s">
        <v>152</v>
      </c>
      <c r="B31" s="287"/>
      <c r="C31" s="288">
        <f>(C26/C13-1)*100</f>
        <v>11.303518064956775</v>
      </c>
      <c r="D31" s="289">
        <f aca="true" t="shared" si="10" ref="D31:O31">(D26/D13-1)*100</f>
        <v>15.948065117795117</v>
      </c>
      <c r="E31" s="181">
        <f t="shared" si="10"/>
        <v>11.440730556476897</v>
      </c>
      <c r="F31" s="288">
        <f t="shared" si="10"/>
        <v>2.2600705805081667</v>
      </c>
      <c r="G31" s="290">
        <f t="shared" si="10"/>
        <v>3.2928399676356968</v>
      </c>
      <c r="H31" s="181">
        <f t="shared" si="10"/>
        <v>2.7534915459715315</v>
      </c>
      <c r="I31" s="291">
        <f t="shared" si="10"/>
        <v>59.48668745502519</v>
      </c>
      <c r="J31" s="289">
        <f t="shared" si="10"/>
        <v>36.77047289504036</v>
      </c>
      <c r="K31" s="292">
        <f t="shared" si="10"/>
        <v>47.90686735653811</v>
      </c>
      <c r="L31" s="291">
        <f t="shared" si="10"/>
        <v>2.6716372079864437</v>
      </c>
      <c r="M31" s="293">
        <f t="shared" si="10"/>
        <v>3.5662279288901866</v>
      </c>
      <c r="N31" s="496">
        <f t="shared" si="10"/>
        <v>3.0992604385501332</v>
      </c>
      <c r="O31" s="505">
        <f t="shared" si="10"/>
        <v>8.331982563830987</v>
      </c>
    </row>
    <row r="32" spans="1:15" ht="7.5" customHeight="1" thickBot="1">
      <c r="A32" s="294"/>
      <c r="B32" s="295"/>
      <c r="C32" s="296"/>
      <c r="D32" s="297"/>
      <c r="E32" s="182"/>
      <c r="F32" s="298"/>
      <c r="G32" s="299"/>
      <c r="H32" s="300"/>
      <c r="I32" s="298"/>
      <c r="J32" s="299"/>
      <c r="K32" s="301"/>
      <c r="L32" s="298"/>
      <c r="M32" s="302"/>
      <c r="N32" s="497"/>
      <c r="O32" s="506"/>
    </row>
    <row r="33" spans="1:15" ht="17.25" customHeight="1">
      <c r="A33" s="303" t="s">
        <v>0</v>
      </c>
      <c r="B33" s="304"/>
      <c r="C33" s="305"/>
      <c r="D33" s="306"/>
      <c r="E33" s="183"/>
      <c r="F33" s="307"/>
      <c r="G33" s="308"/>
      <c r="H33" s="309"/>
      <c r="I33" s="307"/>
      <c r="J33" s="308"/>
      <c r="K33" s="310"/>
      <c r="L33" s="307"/>
      <c r="M33" s="311"/>
      <c r="N33" s="498"/>
      <c r="O33" s="507"/>
    </row>
    <row r="34" spans="1:15" ht="17.25" customHeight="1" thickBot="1">
      <c r="A34" s="312" t="s">
        <v>153</v>
      </c>
      <c r="B34" s="313"/>
      <c r="C34" s="314">
        <f aca="true" t="shared" si="11" ref="C34:O34">(C29/C28-1)*100</f>
        <v>10.968070232349781</v>
      </c>
      <c r="D34" s="315">
        <f t="shared" si="11"/>
        <v>-7.887213346826149</v>
      </c>
      <c r="E34" s="184">
        <f t="shared" si="11"/>
        <v>10.355838588733235</v>
      </c>
      <c r="F34" s="314">
        <f t="shared" si="11"/>
        <v>7.906626367782588</v>
      </c>
      <c r="G34" s="316">
        <f t="shared" si="11"/>
        <v>9.81508396127273</v>
      </c>
      <c r="H34" s="184">
        <f t="shared" si="11"/>
        <v>8.84033020902486</v>
      </c>
      <c r="I34" s="317">
        <f t="shared" si="11"/>
        <v>-32.72175409984597</v>
      </c>
      <c r="J34" s="315">
        <f t="shared" si="11"/>
        <v>-35.14806789454676</v>
      </c>
      <c r="K34" s="318">
        <f t="shared" si="11"/>
        <v>-33.93705060371727</v>
      </c>
      <c r="L34" s="317">
        <f t="shared" si="11"/>
        <v>7.365126250077747</v>
      </c>
      <c r="M34" s="319">
        <f t="shared" si="11"/>
        <v>9.187650437145688</v>
      </c>
      <c r="N34" s="499">
        <f t="shared" si="11"/>
        <v>8.25707674123073</v>
      </c>
      <c r="O34" s="508">
        <f t="shared" si="11"/>
        <v>9.583382739485558</v>
      </c>
    </row>
    <row r="35" spans="1:14" s="5" customFormat="1" ht="6" customHeight="1" thickTop="1">
      <c r="A35" s="11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11" t="s">
        <v>139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1:IV31 P34:IV34">
    <cfRule type="cellIs" priority="6" dxfId="97" operator="lessThan" stopIfTrue="1">
      <formula>0</formula>
    </cfRule>
  </conditionalFormatting>
  <conditionalFormatting sqref="A31:B31 A34:B34">
    <cfRule type="cellIs" priority="3" dxfId="97" operator="lessThan" stopIfTrue="1">
      <formula>0</formula>
    </cfRule>
  </conditionalFormatting>
  <conditionalFormatting sqref="C30:M34 O30:O34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30:N34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4">
      <selection activeCell="I11" sqref="I11:J26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98" t="s">
        <v>26</v>
      </c>
      <c r="O1" s="598"/>
    </row>
    <row r="2" ht="5.25" customHeight="1"/>
    <row r="3" ht="4.5" customHeight="1" thickBot="1"/>
    <row r="4" spans="1:15" ht="13.5" customHeight="1" thickTop="1">
      <c r="A4" s="579" t="s">
        <v>29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1"/>
    </row>
    <row r="5" spans="1:15" ht="12.75" customHeight="1">
      <c r="A5" s="582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4"/>
    </row>
    <row r="6" spans="1:15" ht="5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1:15" ht="17.25" customHeight="1" thickTop="1">
      <c r="A7" s="188"/>
      <c r="B7" s="189"/>
      <c r="C7" s="571" t="s">
        <v>24</v>
      </c>
      <c r="D7" s="572"/>
      <c r="E7" s="573"/>
      <c r="F7" s="594" t="s">
        <v>23</v>
      </c>
      <c r="G7" s="595"/>
      <c r="H7" s="595"/>
      <c r="I7" s="595"/>
      <c r="J7" s="595"/>
      <c r="K7" s="595"/>
      <c r="L7" s="595"/>
      <c r="M7" s="595"/>
      <c r="N7" s="595"/>
      <c r="O7" s="574" t="s">
        <v>22</v>
      </c>
    </row>
    <row r="8" spans="1:15" ht="3.75" customHeight="1" thickBot="1">
      <c r="A8" s="190"/>
      <c r="B8" s="191"/>
      <c r="C8" s="192"/>
      <c r="D8" s="193"/>
      <c r="E8" s="194"/>
      <c r="F8" s="596"/>
      <c r="G8" s="597"/>
      <c r="H8" s="597"/>
      <c r="I8" s="597"/>
      <c r="J8" s="597"/>
      <c r="K8" s="597"/>
      <c r="L8" s="597"/>
      <c r="M8" s="597"/>
      <c r="N8" s="597"/>
      <c r="O8" s="575"/>
    </row>
    <row r="9" spans="1:15" ht="21.75" customHeight="1" thickBot="1" thickTop="1">
      <c r="A9" s="588" t="s">
        <v>21</v>
      </c>
      <c r="B9" s="589"/>
      <c r="C9" s="590" t="s">
        <v>20</v>
      </c>
      <c r="D9" s="592" t="s">
        <v>19</v>
      </c>
      <c r="E9" s="577" t="s">
        <v>15</v>
      </c>
      <c r="F9" s="571" t="s">
        <v>20</v>
      </c>
      <c r="G9" s="572"/>
      <c r="H9" s="572"/>
      <c r="I9" s="571" t="s">
        <v>19</v>
      </c>
      <c r="J9" s="572"/>
      <c r="K9" s="573"/>
      <c r="L9" s="195" t="s">
        <v>18</v>
      </c>
      <c r="M9" s="196"/>
      <c r="N9" s="196"/>
      <c r="O9" s="575"/>
    </row>
    <row r="10" spans="1:15" s="10" customFormat="1" ht="18.75" customHeight="1" thickBot="1">
      <c r="A10" s="197"/>
      <c r="B10" s="198"/>
      <c r="C10" s="591"/>
      <c r="D10" s="593"/>
      <c r="E10" s="578"/>
      <c r="F10" s="199" t="s">
        <v>28</v>
      </c>
      <c r="G10" s="200" t="s">
        <v>27</v>
      </c>
      <c r="H10" s="201" t="s">
        <v>15</v>
      </c>
      <c r="I10" s="199" t="s">
        <v>28</v>
      </c>
      <c r="J10" s="200" t="s">
        <v>27</v>
      </c>
      <c r="K10" s="202" t="s">
        <v>15</v>
      </c>
      <c r="L10" s="199" t="s">
        <v>28</v>
      </c>
      <c r="M10" s="203" t="s">
        <v>27</v>
      </c>
      <c r="N10" s="202" t="s">
        <v>15</v>
      </c>
      <c r="O10" s="576"/>
    </row>
    <row r="11" spans="1:15" s="9" customFormat="1" ht="18.75" customHeight="1" thickTop="1">
      <c r="A11" s="585">
        <v>2018</v>
      </c>
      <c r="B11" s="242" t="s">
        <v>5</v>
      </c>
      <c r="C11" s="243">
        <v>11110.934999999992</v>
      </c>
      <c r="D11" s="244">
        <v>1972.9560000000004</v>
      </c>
      <c r="E11" s="174">
        <f aca="true" t="shared" si="0" ref="E11:E24">D11+C11</f>
        <v>13083.890999999992</v>
      </c>
      <c r="F11" s="243">
        <v>22030.246000000006</v>
      </c>
      <c r="G11" s="245">
        <v>11446.323000000006</v>
      </c>
      <c r="H11" s="246">
        <f aca="true" t="shared" si="1" ref="H11:H22">G11+F11</f>
        <v>33476.56900000001</v>
      </c>
      <c r="I11" s="247">
        <v>15825.179</v>
      </c>
      <c r="J11" s="248">
        <v>4884.178000000001</v>
      </c>
      <c r="K11" s="249">
        <f aca="true" t="shared" si="2" ref="K11:K22">J11+I11</f>
        <v>20709.357</v>
      </c>
      <c r="L11" s="250">
        <f aca="true" t="shared" si="3" ref="L11:N24">I11+F11</f>
        <v>37855.425</v>
      </c>
      <c r="M11" s="251">
        <f t="shared" si="3"/>
        <v>16330.501000000007</v>
      </c>
      <c r="N11" s="489">
        <f t="shared" si="3"/>
        <v>54185.92600000001</v>
      </c>
      <c r="O11" s="500">
        <f aca="true" t="shared" si="4" ref="O11:O24">N11+E11</f>
        <v>67269.817</v>
      </c>
    </row>
    <row r="12" spans="1:15" ht="18.75" customHeight="1">
      <c r="A12" s="586"/>
      <c r="B12" s="242" t="s">
        <v>4</v>
      </c>
      <c r="C12" s="252">
        <v>11595.972999999994</v>
      </c>
      <c r="D12" s="253">
        <v>1865.109999999999</v>
      </c>
      <c r="E12" s="175">
        <f t="shared" si="0"/>
        <v>13461.082999999993</v>
      </c>
      <c r="F12" s="252">
        <v>20137.19900000001</v>
      </c>
      <c r="G12" s="254">
        <v>11441.989999999996</v>
      </c>
      <c r="H12" s="255">
        <f t="shared" si="1"/>
        <v>31579.189000000006</v>
      </c>
      <c r="I12" s="256">
        <v>15174.543</v>
      </c>
      <c r="J12" s="257">
        <v>5391.9349999999995</v>
      </c>
      <c r="K12" s="258">
        <f t="shared" si="2"/>
        <v>20566.478</v>
      </c>
      <c r="L12" s="259">
        <f t="shared" si="3"/>
        <v>35311.74200000001</v>
      </c>
      <c r="M12" s="260">
        <f t="shared" si="3"/>
        <v>16833.924999999996</v>
      </c>
      <c r="N12" s="490">
        <f t="shared" si="3"/>
        <v>52145.667</v>
      </c>
      <c r="O12" s="501">
        <f t="shared" si="4"/>
        <v>65606.75</v>
      </c>
    </row>
    <row r="13" spans="1:15" ht="18.75" customHeight="1">
      <c r="A13" s="586"/>
      <c r="B13" s="242" t="s">
        <v>3</v>
      </c>
      <c r="C13" s="252">
        <v>12866.632999999994</v>
      </c>
      <c r="D13" s="253">
        <v>2284.7239999999993</v>
      </c>
      <c r="E13" s="175">
        <f t="shared" si="0"/>
        <v>15151.356999999993</v>
      </c>
      <c r="F13" s="252">
        <v>24563.03300000001</v>
      </c>
      <c r="G13" s="254">
        <v>14469.632999999998</v>
      </c>
      <c r="H13" s="255">
        <f t="shared" si="1"/>
        <v>39032.66600000001</v>
      </c>
      <c r="I13" s="259">
        <v>11378.896</v>
      </c>
      <c r="J13" s="257">
        <v>5860.1280000000015</v>
      </c>
      <c r="K13" s="258">
        <f t="shared" si="2"/>
        <v>17239.024</v>
      </c>
      <c r="L13" s="259">
        <f t="shared" si="3"/>
        <v>35941.92900000001</v>
      </c>
      <c r="M13" s="260">
        <f t="shared" si="3"/>
        <v>20329.761</v>
      </c>
      <c r="N13" s="490">
        <f t="shared" si="3"/>
        <v>56271.69000000002</v>
      </c>
      <c r="O13" s="501">
        <f t="shared" si="4"/>
        <v>71423.047</v>
      </c>
    </row>
    <row r="14" spans="1:15" ht="18.75" customHeight="1">
      <c r="A14" s="586"/>
      <c r="B14" s="242" t="s">
        <v>14</v>
      </c>
      <c r="C14" s="252">
        <v>12064.925999999996</v>
      </c>
      <c r="D14" s="253">
        <v>1879.7159999999997</v>
      </c>
      <c r="E14" s="175">
        <f t="shared" si="0"/>
        <v>13944.641999999996</v>
      </c>
      <c r="F14" s="252">
        <v>25050.303</v>
      </c>
      <c r="G14" s="254">
        <v>14368.511999999999</v>
      </c>
      <c r="H14" s="255">
        <f t="shared" si="1"/>
        <v>39418.815</v>
      </c>
      <c r="I14" s="256">
        <v>17124.501</v>
      </c>
      <c r="J14" s="257">
        <v>6096.027000000001</v>
      </c>
      <c r="K14" s="258">
        <f t="shared" si="2"/>
        <v>23220.528000000002</v>
      </c>
      <c r="L14" s="259">
        <f t="shared" si="3"/>
        <v>42174.804000000004</v>
      </c>
      <c r="M14" s="260">
        <f t="shared" si="3"/>
        <v>20464.539</v>
      </c>
      <c r="N14" s="490">
        <f t="shared" si="3"/>
        <v>62639.34300000001</v>
      </c>
      <c r="O14" s="501">
        <f t="shared" si="4"/>
        <v>76583.985</v>
      </c>
    </row>
    <row r="15" spans="1:15" s="9" customFormat="1" ht="18.75" customHeight="1">
      <c r="A15" s="586"/>
      <c r="B15" s="242" t="s">
        <v>13</v>
      </c>
      <c r="C15" s="252">
        <v>12926.521000000006</v>
      </c>
      <c r="D15" s="253">
        <v>1933.9229999999995</v>
      </c>
      <c r="E15" s="175">
        <f t="shared" si="0"/>
        <v>14860.444000000005</v>
      </c>
      <c r="F15" s="252">
        <v>25644.653000000002</v>
      </c>
      <c r="G15" s="254">
        <v>14499.858</v>
      </c>
      <c r="H15" s="255">
        <f t="shared" si="1"/>
        <v>40144.511</v>
      </c>
      <c r="I15" s="256">
        <v>17823.756999999998</v>
      </c>
      <c r="J15" s="257">
        <v>6291.789000000001</v>
      </c>
      <c r="K15" s="258">
        <f t="shared" si="2"/>
        <v>24115.546</v>
      </c>
      <c r="L15" s="259">
        <f t="shared" si="3"/>
        <v>43468.41</v>
      </c>
      <c r="M15" s="260">
        <f t="shared" si="3"/>
        <v>20791.647</v>
      </c>
      <c r="N15" s="490">
        <f t="shared" si="3"/>
        <v>64260.057</v>
      </c>
      <c r="O15" s="501">
        <f t="shared" si="4"/>
        <v>79120.501</v>
      </c>
    </row>
    <row r="16" spans="1:15" s="107" customFormat="1" ht="18.75" customHeight="1">
      <c r="A16" s="586"/>
      <c r="B16" s="261" t="s">
        <v>12</v>
      </c>
      <c r="C16" s="252">
        <v>11968.855000000009</v>
      </c>
      <c r="D16" s="253">
        <v>1498.2310000000002</v>
      </c>
      <c r="E16" s="175">
        <f t="shared" si="0"/>
        <v>13467.086000000008</v>
      </c>
      <c r="F16" s="252">
        <v>22374.181</v>
      </c>
      <c r="G16" s="254">
        <v>14494.298999999999</v>
      </c>
      <c r="H16" s="255">
        <f t="shared" si="1"/>
        <v>36868.479999999996</v>
      </c>
      <c r="I16" s="256">
        <v>10374.642999999998</v>
      </c>
      <c r="J16" s="257">
        <v>5213.145</v>
      </c>
      <c r="K16" s="258">
        <f t="shared" si="2"/>
        <v>15587.787999999999</v>
      </c>
      <c r="L16" s="259">
        <f t="shared" si="3"/>
        <v>32748.824</v>
      </c>
      <c r="M16" s="260">
        <f t="shared" si="3"/>
        <v>19707.444</v>
      </c>
      <c r="N16" s="490">
        <f t="shared" si="3"/>
        <v>52456.268</v>
      </c>
      <c r="O16" s="501">
        <f t="shared" si="4"/>
        <v>65923.354</v>
      </c>
    </row>
    <row r="17" spans="1:15" s="110" customFormat="1" ht="18.75" customHeight="1">
      <c r="A17" s="586"/>
      <c r="B17" s="242" t="s">
        <v>11</v>
      </c>
      <c r="C17" s="252">
        <v>12196.132999999989</v>
      </c>
      <c r="D17" s="253">
        <v>2137.635999999999</v>
      </c>
      <c r="E17" s="175">
        <f t="shared" si="0"/>
        <v>14333.768999999987</v>
      </c>
      <c r="F17" s="252">
        <v>23434.342999999986</v>
      </c>
      <c r="G17" s="254">
        <v>15929.480000000007</v>
      </c>
      <c r="H17" s="255">
        <f t="shared" si="1"/>
        <v>39363.82299999999</v>
      </c>
      <c r="I17" s="256">
        <v>7004.977000000001</v>
      </c>
      <c r="J17" s="257">
        <v>4403.862999999999</v>
      </c>
      <c r="K17" s="258">
        <f t="shared" si="2"/>
        <v>11408.84</v>
      </c>
      <c r="L17" s="259">
        <f t="shared" si="3"/>
        <v>30439.319999999985</v>
      </c>
      <c r="M17" s="260">
        <f t="shared" si="3"/>
        <v>20333.343000000008</v>
      </c>
      <c r="N17" s="490">
        <f t="shared" si="3"/>
        <v>50772.662999999986</v>
      </c>
      <c r="O17" s="501">
        <f t="shared" si="4"/>
        <v>65106.43199999997</v>
      </c>
    </row>
    <row r="18" spans="1:15" s="111" customFormat="1" ht="18.75" customHeight="1">
      <c r="A18" s="586"/>
      <c r="B18" s="242" t="s">
        <v>10</v>
      </c>
      <c r="C18" s="252">
        <v>13668.225000000002</v>
      </c>
      <c r="D18" s="253">
        <v>2171.2179999999994</v>
      </c>
      <c r="E18" s="175">
        <f t="shared" si="0"/>
        <v>15839.443000000001</v>
      </c>
      <c r="F18" s="252">
        <v>25668.369000000006</v>
      </c>
      <c r="G18" s="254">
        <v>16492.693000000003</v>
      </c>
      <c r="H18" s="255">
        <f t="shared" si="1"/>
        <v>42161.062000000005</v>
      </c>
      <c r="I18" s="256">
        <v>7849.035999999999</v>
      </c>
      <c r="J18" s="257">
        <v>4234.363</v>
      </c>
      <c r="K18" s="258">
        <f t="shared" si="2"/>
        <v>12083.399</v>
      </c>
      <c r="L18" s="259">
        <f t="shared" si="3"/>
        <v>33517.405000000006</v>
      </c>
      <c r="M18" s="260">
        <f t="shared" si="3"/>
        <v>20727.056000000004</v>
      </c>
      <c r="N18" s="490">
        <f t="shared" si="3"/>
        <v>54244.461</v>
      </c>
      <c r="O18" s="501">
        <f t="shared" si="4"/>
        <v>70083.90400000001</v>
      </c>
    </row>
    <row r="19" spans="1:15" ht="18.75" customHeight="1">
      <c r="A19" s="586"/>
      <c r="B19" s="242" t="s">
        <v>9</v>
      </c>
      <c r="C19" s="252">
        <v>12593.269000000002</v>
      </c>
      <c r="D19" s="253">
        <v>1915.9869999999992</v>
      </c>
      <c r="E19" s="175">
        <f t="shared" si="0"/>
        <v>14509.256000000001</v>
      </c>
      <c r="F19" s="252">
        <v>24165.032000000007</v>
      </c>
      <c r="G19" s="254">
        <v>14661.938000000004</v>
      </c>
      <c r="H19" s="255">
        <f t="shared" si="1"/>
        <v>38826.97000000001</v>
      </c>
      <c r="I19" s="256">
        <v>6879.1849999999995</v>
      </c>
      <c r="J19" s="257">
        <v>3710.6910000000007</v>
      </c>
      <c r="K19" s="258">
        <f t="shared" si="2"/>
        <v>10589.876</v>
      </c>
      <c r="L19" s="259">
        <f t="shared" si="3"/>
        <v>31044.217000000004</v>
      </c>
      <c r="M19" s="260">
        <f t="shared" si="3"/>
        <v>18372.629000000004</v>
      </c>
      <c r="N19" s="490">
        <f t="shared" si="3"/>
        <v>49416.846000000005</v>
      </c>
      <c r="O19" s="501">
        <f t="shared" si="4"/>
        <v>63926.102000000006</v>
      </c>
    </row>
    <row r="20" spans="1:15" s="112" customFormat="1" ht="18.75" customHeight="1">
      <c r="A20" s="586"/>
      <c r="B20" s="242" t="s">
        <v>8</v>
      </c>
      <c r="C20" s="252">
        <v>14601.706000000006</v>
      </c>
      <c r="D20" s="253">
        <v>1030.7220000000007</v>
      </c>
      <c r="E20" s="175">
        <f t="shared" si="0"/>
        <v>15632.428000000007</v>
      </c>
      <c r="F20" s="252">
        <v>28564.663999999993</v>
      </c>
      <c r="G20" s="254">
        <v>17918.413999999986</v>
      </c>
      <c r="H20" s="255">
        <f t="shared" si="1"/>
        <v>46483.07799999998</v>
      </c>
      <c r="I20" s="256">
        <v>7411.718</v>
      </c>
      <c r="J20" s="257">
        <v>4178.897999999998</v>
      </c>
      <c r="K20" s="258">
        <f t="shared" si="2"/>
        <v>11590.615999999998</v>
      </c>
      <c r="L20" s="259">
        <f t="shared" si="3"/>
        <v>35976.38199999999</v>
      </c>
      <c r="M20" s="260">
        <f t="shared" si="3"/>
        <v>22097.311999999984</v>
      </c>
      <c r="N20" s="490">
        <f t="shared" si="3"/>
        <v>58073.693999999974</v>
      </c>
      <c r="O20" s="501">
        <f t="shared" si="4"/>
        <v>73706.12199999997</v>
      </c>
    </row>
    <row r="21" spans="1:15" s="8" customFormat="1" ht="18.75" customHeight="1">
      <c r="A21" s="586"/>
      <c r="B21" s="242" t="s">
        <v>7</v>
      </c>
      <c r="C21" s="252">
        <v>15933.271000000002</v>
      </c>
      <c r="D21" s="253">
        <v>1129.3350000000005</v>
      </c>
      <c r="E21" s="175">
        <f t="shared" si="0"/>
        <v>17062.606000000003</v>
      </c>
      <c r="F21" s="252">
        <v>28100.22000000002</v>
      </c>
      <c r="G21" s="254">
        <v>17813.283000000003</v>
      </c>
      <c r="H21" s="255">
        <f t="shared" si="1"/>
        <v>45913.503000000026</v>
      </c>
      <c r="I21" s="256">
        <v>6116.985000000001</v>
      </c>
      <c r="J21" s="257">
        <v>4358.52</v>
      </c>
      <c r="K21" s="258">
        <f t="shared" si="2"/>
        <v>10475.505000000001</v>
      </c>
      <c r="L21" s="259">
        <f t="shared" si="3"/>
        <v>34217.205000000016</v>
      </c>
      <c r="M21" s="260">
        <f t="shared" si="3"/>
        <v>22171.803000000004</v>
      </c>
      <c r="N21" s="490">
        <f t="shared" si="3"/>
        <v>56389.00800000003</v>
      </c>
      <c r="O21" s="501">
        <f t="shared" si="4"/>
        <v>73451.61400000003</v>
      </c>
    </row>
    <row r="22" spans="1:15" ht="18.75" customHeight="1" thickBot="1">
      <c r="A22" s="587"/>
      <c r="B22" s="242" t="s">
        <v>6</v>
      </c>
      <c r="C22" s="252">
        <v>13971.815000000006</v>
      </c>
      <c r="D22" s="253">
        <v>1399.1469999999981</v>
      </c>
      <c r="E22" s="175">
        <f t="shared" si="0"/>
        <v>15370.962000000003</v>
      </c>
      <c r="F22" s="252">
        <v>26721.069000000014</v>
      </c>
      <c r="G22" s="254">
        <v>18208.428999999993</v>
      </c>
      <c r="H22" s="255">
        <f t="shared" si="1"/>
        <v>44929.49800000001</v>
      </c>
      <c r="I22" s="256">
        <v>5243.467000000001</v>
      </c>
      <c r="J22" s="257">
        <v>4109.11</v>
      </c>
      <c r="K22" s="258">
        <f t="shared" si="2"/>
        <v>9352.577000000001</v>
      </c>
      <c r="L22" s="259">
        <f t="shared" si="3"/>
        <v>31964.536000000015</v>
      </c>
      <c r="M22" s="260">
        <f t="shared" si="3"/>
        <v>22317.538999999993</v>
      </c>
      <c r="N22" s="490">
        <f t="shared" si="3"/>
        <v>54282.07500000001</v>
      </c>
      <c r="O22" s="501">
        <f t="shared" si="4"/>
        <v>69653.03700000001</v>
      </c>
    </row>
    <row r="23" spans="1:15" ht="3.75" customHeight="1">
      <c r="A23" s="262"/>
      <c r="B23" s="263"/>
      <c r="C23" s="264"/>
      <c r="D23" s="265"/>
      <c r="E23" s="176">
        <f t="shared" si="0"/>
        <v>0</v>
      </c>
      <c r="F23" s="266"/>
      <c r="G23" s="267"/>
      <c r="H23" s="268"/>
      <c r="I23" s="266"/>
      <c r="J23" s="267"/>
      <c r="K23" s="269"/>
      <c r="L23" s="270">
        <f t="shared" si="3"/>
        <v>0</v>
      </c>
      <c r="M23" s="271">
        <f t="shared" si="3"/>
        <v>0</v>
      </c>
      <c r="N23" s="491">
        <f t="shared" si="3"/>
        <v>0</v>
      </c>
      <c r="O23" s="502">
        <f t="shared" si="4"/>
        <v>0</v>
      </c>
    </row>
    <row r="24" spans="1:15" ht="19.5" customHeight="1">
      <c r="A24" s="272">
        <v>2019</v>
      </c>
      <c r="B24" s="273" t="s">
        <v>5</v>
      </c>
      <c r="C24" s="252">
        <v>11245.344</v>
      </c>
      <c r="D24" s="253">
        <v>1130.8439999999994</v>
      </c>
      <c r="E24" s="175">
        <f t="shared" si="0"/>
        <v>12376.187999999998</v>
      </c>
      <c r="F24" s="274">
        <v>27908.56</v>
      </c>
      <c r="G24" s="254">
        <v>14116.776000000002</v>
      </c>
      <c r="H24" s="255">
        <f>G24+F24</f>
        <v>42025.336</v>
      </c>
      <c r="I24" s="256">
        <v>7816.5509999999995</v>
      </c>
      <c r="J24" s="257">
        <v>3698.3670000000006</v>
      </c>
      <c r="K24" s="258">
        <f>J24+I24</f>
        <v>11514.918</v>
      </c>
      <c r="L24" s="259">
        <f t="shared" si="3"/>
        <v>35725.111000000004</v>
      </c>
      <c r="M24" s="260">
        <f t="shared" si="3"/>
        <v>17815.143000000004</v>
      </c>
      <c r="N24" s="490">
        <f t="shared" si="3"/>
        <v>53540.254</v>
      </c>
      <c r="O24" s="501">
        <f t="shared" si="4"/>
        <v>65916.442</v>
      </c>
    </row>
    <row r="25" spans="1:15" ht="19.5" customHeight="1">
      <c r="A25" s="272"/>
      <c r="B25" s="273" t="s">
        <v>4</v>
      </c>
      <c r="C25" s="252">
        <v>11545.051000000001</v>
      </c>
      <c r="D25" s="253">
        <v>1380.4429999999988</v>
      </c>
      <c r="E25" s="175">
        <f>D25+C25</f>
        <v>12925.494</v>
      </c>
      <c r="F25" s="274">
        <v>25505.776000000005</v>
      </c>
      <c r="G25" s="254">
        <v>14338.119999999999</v>
      </c>
      <c r="H25" s="255">
        <f>G25+F25</f>
        <v>39843.89600000001</v>
      </c>
      <c r="I25" s="256">
        <v>8012.093</v>
      </c>
      <c r="J25" s="257">
        <v>3468.756999999999</v>
      </c>
      <c r="K25" s="258">
        <f>J25+I25</f>
        <v>11480.849999999999</v>
      </c>
      <c r="L25" s="259">
        <f aca="true" t="shared" si="5" ref="L25:N26">I25+F25</f>
        <v>33517.869000000006</v>
      </c>
      <c r="M25" s="260">
        <f t="shared" si="5"/>
        <v>17806.876999999997</v>
      </c>
      <c r="N25" s="490">
        <f t="shared" si="5"/>
        <v>51324.74600000001</v>
      </c>
      <c r="O25" s="501">
        <f>N25+E25</f>
        <v>64250.240000000005</v>
      </c>
    </row>
    <row r="26" spans="1:15" ht="19.5" customHeight="1" thickBot="1">
      <c r="A26" s="272"/>
      <c r="B26" s="273" t="s">
        <v>3</v>
      </c>
      <c r="C26" s="252">
        <v>12988.583999999995</v>
      </c>
      <c r="D26" s="253">
        <v>1433.6299999999994</v>
      </c>
      <c r="E26" s="175">
        <f>D26+C26</f>
        <v>14422.213999999994</v>
      </c>
      <c r="F26" s="274">
        <v>27743.712999999996</v>
      </c>
      <c r="G26" s="254">
        <v>16836.143000000004</v>
      </c>
      <c r="H26" s="255">
        <f>G26+F26</f>
        <v>44579.856</v>
      </c>
      <c r="I26" s="256">
        <v>5924.559999999999</v>
      </c>
      <c r="J26" s="257">
        <v>3844.967000000001</v>
      </c>
      <c r="K26" s="258">
        <f>J26+I26</f>
        <v>9769.527</v>
      </c>
      <c r="L26" s="259">
        <f t="shared" si="5"/>
        <v>33668.272999999994</v>
      </c>
      <c r="M26" s="260">
        <f t="shared" si="5"/>
        <v>20681.110000000004</v>
      </c>
      <c r="N26" s="490">
        <f t="shared" si="5"/>
        <v>54349.383</v>
      </c>
      <c r="O26" s="501">
        <f>N26+E26</f>
        <v>68771.597</v>
      </c>
    </row>
    <row r="27" spans="1:15" ht="18" customHeight="1">
      <c r="A27" s="275" t="s">
        <v>2</v>
      </c>
      <c r="B27" s="276"/>
      <c r="C27" s="266"/>
      <c r="D27" s="267"/>
      <c r="E27" s="177"/>
      <c r="F27" s="266"/>
      <c r="G27" s="267"/>
      <c r="H27" s="269"/>
      <c r="I27" s="266"/>
      <c r="J27" s="267"/>
      <c r="K27" s="269"/>
      <c r="L27" s="270"/>
      <c r="M27" s="271"/>
      <c r="N27" s="492"/>
      <c r="O27" s="502"/>
    </row>
    <row r="28" spans="1:15" ht="18" customHeight="1">
      <c r="A28" s="277" t="s">
        <v>150</v>
      </c>
      <c r="B28" s="278"/>
      <c r="C28" s="252">
        <f>SUM(C11:C13)</f>
        <v>35573.54099999998</v>
      </c>
      <c r="D28" s="254">
        <f aca="true" t="shared" si="6" ref="D28:O28">SUM(D11:D13)</f>
        <v>6122.789999999999</v>
      </c>
      <c r="E28" s="178">
        <f t="shared" si="6"/>
        <v>41696.33099999998</v>
      </c>
      <c r="F28" s="252">
        <f t="shared" si="6"/>
        <v>66730.47800000003</v>
      </c>
      <c r="G28" s="254">
        <f t="shared" si="6"/>
        <v>37357.945999999996</v>
      </c>
      <c r="H28" s="279">
        <f t="shared" si="6"/>
        <v>104088.42400000003</v>
      </c>
      <c r="I28" s="252">
        <f t="shared" si="6"/>
        <v>42378.618</v>
      </c>
      <c r="J28" s="254">
        <f t="shared" si="6"/>
        <v>16136.241000000002</v>
      </c>
      <c r="K28" s="279">
        <f t="shared" si="6"/>
        <v>58514.859</v>
      </c>
      <c r="L28" s="252">
        <f t="shared" si="6"/>
        <v>109109.09600000002</v>
      </c>
      <c r="M28" s="280">
        <f t="shared" si="6"/>
        <v>53494.187000000005</v>
      </c>
      <c r="N28" s="493">
        <f t="shared" si="6"/>
        <v>162603.28300000002</v>
      </c>
      <c r="O28" s="503">
        <f t="shared" si="6"/>
        <v>204299.614</v>
      </c>
    </row>
    <row r="29" spans="1:15" ht="18" customHeight="1" thickBot="1">
      <c r="A29" s="277" t="s">
        <v>151</v>
      </c>
      <c r="B29" s="278"/>
      <c r="C29" s="281">
        <f>SUM(C24:C26)</f>
        <v>35778.97899999999</v>
      </c>
      <c r="D29" s="282">
        <f aca="true" t="shared" si="7" ref="D29:O29">SUM(D24:D26)</f>
        <v>3944.9169999999976</v>
      </c>
      <c r="E29" s="179">
        <f t="shared" si="7"/>
        <v>39723.89599999999</v>
      </c>
      <c r="F29" s="283">
        <f t="shared" si="7"/>
        <v>81158.049</v>
      </c>
      <c r="G29" s="282">
        <f t="shared" si="7"/>
        <v>45291.039000000004</v>
      </c>
      <c r="H29" s="284">
        <f t="shared" si="7"/>
        <v>126449.08800000002</v>
      </c>
      <c r="I29" s="283">
        <f t="shared" si="7"/>
        <v>21753.203999999998</v>
      </c>
      <c r="J29" s="282">
        <f t="shared" si="7"/>
        <v>11012.091</v>
      </c>
      <c r="K29" s="284">
        <f t="shared" si="7"/>
        <v>32765.295</v>
      </c>
      <c r="L29" s="283">
        <f t="shared" si="7"/>
        <v>102911.253</v>
      </c>
      <c r="M29" s="285">
        <f t="shared" si="7"/>
        <v>56303.130000000005</v>
      </c>
      <c r="N29" s="494">
        <f t="shared" si="7"/>
        <v>159214.383</v>
      </c>
      <c r="O29" s="504">
        <f t="shared" si="7"/>
        <v>198938.27899999998</v>
      </c>
    </row>
    <row r="30" spans="1:15" ht="17.25" customHeight="1">
      <c r="A30" s="286" t="s">
        <v>1</v>
      </c>
      <c r="B30" s="276"/>
      <c r="C30" s="266"/>
      <c r="D30" s="267"/>
      <c r="E30" s="180"/>
      <c r="F30" s="266"/>
      <c r="G30" s="267"/>
      <c r="H30" s="268"/>
      <c r="I30" s="266"/>
      <c r="J30" s="267"/>
      <c r="K30" s="269"/>
      <c r="L30" s="270"/>
      <c r="M30" s="271"/>
      <c r="N30" s="495"/>
      <c r="O30" s="502"/>
    </row>
    <row r="31" spans="1:15" ht="17.25" customHeight="1">
      <c r="A31" s="277" t="s">
        <v>152</v>
      </c>
      <c r="B31" s="287"/>
      <c r="C31" s="288">
        <f>(C26/C13-1)*100</f>
        <v>0.9478081794980886</v>
      </c>
      <c r="D31" s="289">
        <f aca="true" t="shared" si="8" ref="D31:O31">(D26/D13-1)*100</f>
        <v>-37.25150171311721</v>
      </c>
      <c r="E31" s="181">
        <f t="shared" si="8"/>
        <v>-4.812394031768896</v>
      </c>
      <c r="F31" s="288">
        <f t="shared" si="8"/>
        <v>12.949052342192369</v>
      </c>
      <c r="G31" s="290">
        <f t="shared" si="8"/>
        <v>16.35501052445494</v>
      </c>
      <c r="H31" s="181">
        <f t="shared" si="8"/>
        <v>14.211660561438432</v>
      </c>
      <c r="I31" s="291">
        <f t="shared" si="8"/>
        <v>-47.93378900729914</v>
      </c>
      <c r="J31" s="289">
        <f t="shared" si="8"/>
        <v>-34.38766183946835</v>
      </c>
      <c r="K31" s="292">
        <f t="shared" si="8"/>
        <v>-43.329001688262636</v>
      </c>
      <c r="L31" s="291">
        <f t="shared" si="8"/>
        <v>-6.3259153397137275</v>
      </c>
      <c r="M31" s="293">
        <f t="shared" si="8"/>
        <v>1.728249535250348</v>
      </c>
      <c r="N31" s="496">
        <f t="shared" si="8"/>
        <v>-3.4161174117927073</v>
      </c>
      <c r="O31" s="505">
        <f t="shared" si="8"/>
        <v>-3.7123171180305614</v>
      </c>
    </row>
    <row r="32" spans="1:15" ht="7.5" customHeight="1" thickBot="1">
      <c r="A32" s="294"/>
      <c r="B32" s="295"/>
      <c r="C32" s="296"/>
      <c r="D32" s="297"/>
      <c r="E32" s="182"/>
      <c r="F32" s="298"/>
      <c r="G32" s="299"/>
      <c r="H32" s="300"/>
      <c r="I32" s="298"/>
      <c r="J32" s="299"/>
      <c r="K32" s="301"/>
      <c r="L32" s="298"/>
      <c r="M32" s="302"/>
      <c r="N32" s="497"/>
      <c r="O32" s="506"/>
    </row>
    <row r="33" spans="1:15" ht="17.25" customHeight="1">
      <c r="A33" s="303" t="s">
        <v>0</v>
      </c>
      <c r="B33" s="304"/>
      <c r="C33" s="305"/>
      <c r="D33" s="306"/>
      <c r="E33" s="183"/>
      <c r="F33" s="307"/>
      <c r="G33" s="308"/>
      <c r="H33" s="309"/>
      <c r="I33" s="307"/>
      <c r="J33" s="308"/>
      <c r="K33" s="310"/>
      <c r="L33" s="307"/>
      <c r="M33" s="311"/>
      <c r="N33" s="498"/>
      <c r="O33" s="507"/>
    </row>
    <row r="34" spans="1:15" ht="17.25" customHeight="1" thickBot="1">
      <c r="A34" s="312" t="s">
        <v>153</v>
      </c>
      <c r="B34" s="313"/>
      <c r="C34" s="314">
        <f aca="true" t="shared" si="9" ref="C34:O34">(C29/C28-1)*100</f>
        <v>0.5775022509004968</v>
      </c>
      <c r="D34" s="315">
        <f t="shared" si="9"/>
        <v>-35.569944420762454</v>
      </c>
      <c r="E34" s="184">
        <f t="shared" si="9"/>
        <v>-4.730476165876518</v>
      </c>
      <c r="F34" s="314">
        <f t="shared" si="9"/>
        <v>21.620661851095925</v>
      </c>
      <c r="G34" s="316">
        <f t="shared" si="9"/>
        <v>21.235356462049616</v>
      </c>
      <c r="H34" s="184">
        <f t="shared" si="9"/>
        <v>21.482373486604022</v>
      </c>
      <c r="I34" s="317">
        <f t="shared" si="9"/>
        <v>-48.669387944647</v>
      </c>
      <c r="J34" s="315">
        <f t="shared" si="9"/>
        <v>-31.755537116729982</v>
      </c>
      <c r="K34" s="318">
        <f t="shared" si="9"/>
        <v>-44.005171404412</v>
      </c>
      <c r="L34" s="317">
        <f t="shared" si="9"/>
        <v>-5.680409083400361</v>
      </c>
      <c r="M34" s="319">
        <f t="shared" si="9"/>
        <v>5.25093128343086</v>
      </c>
      <c r="N34" s="499">
        <f t="shared" si="9"/>
        <v>-2.084152261550598</v>
      </c>
      <c r="O34" s="508">
        <f t="shared" si="9"/>
        <v>-2.62425116476237</v>
      </c>
    </row>
    <row r="35" spans="1:14" s="5" customFormat="1" ht="6" customHeight="1" thickTop="1">
      <c r="A35" s="11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11" t="s">
        <v>139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1:IV31 P34:IV34">
    <cfRule type="cellIs" priority="6" dxfId="97" operator="lessThan" stopIfTrue="1">
      <formula>0</formula>
    </cfRule>
  </conditionalFormatting>
  <conditionalFormatting sqref="A31:B31 A34:B34">
    <cfRule type="cellIs" priority="3" dxfId="97" operator="lessThan" stopIfTrue="1">
      <formula>0</formula>
    </cfRule>
  </conditionalFormatting>
  <conditionalFormatting sqref="C30:M34 O30:O34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30:N34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30"/>
  <sheetViews>
    <sheetView showGridLines="0" zoomScale="90" zoomScaleNormal="90" zoomScalePageLayoutView="0" workbookViewId="0" topLeftCell="A1">
      <selection activeCell="A13" sqref="A13:IV13"/>
    </sheetView>
  </sheetViews>
  <sheetFormatPr defaultColWidth="9.140625" defaultRowHeight="15"/>
  <cols>
    <col min="1" max="1" width="25.00390625" style="12" customWidth="1"/>
    <col min="2" max="2" width="10.140625" style="12" customWidth="1"/>
    <col min="3" max="3" width="11.421875" style="12" customWidth="1"/>
    <col min="4" max="4" width="10.00390625" style="12" bestFit="1" customWidth="1"/>
    <col min="5" max="5" width="9.00390625" style="12" customWidth="1"/>
    <col min="6" max="6" width="10.28125" style="12" customWidth="1"/>
    <col min="7" max="7" width="11.00390625" style="12" customWidth="1"/>
    <col min="8" max="8" width="10.421875" style="12" customWidth="1"/>
    <col min="9" max="9" width="7.7109375" style="12" bestFit="1" customWidth="1"/>
    <col min="10" max="10" width="11.140625" style="12" bestFit="1" customWidth="1"/>
    <col min="11" max="11" width="10.28125" style="12" customWidth="1"/>
    <col min="12" max="12" width="11.8515625" style="12" customWidth="1"/>
    <col min="13" max="13" width="9.00390625" style="12" bestFit="1" customWidth="1"/>
    <col min="14" max="14" width="11.140625" style="12" bestFit="1" customWidth="1"/>
    <col min="15" max="15" width="11.00390625" style="12" customWidth="1"/>
    <col min="16" max="16" width="11.140625" style="12" bestFit="1" customWidth="1"/>
    <col min="17" max="17" width="7.7109375" style="12" bestFit="1" customWidth="1"/>
    <col min="18" max="16384" width="9.140625" style="12" customWidth="1"/>
  </cols>
  <sheetData>
    <row r="1" spans="14:17" ht="16.5">
      <c r="N1" s="611"/>
      <c r="O1" s="611"/>
      <c r="P1" s="611" t="s">
        <v>26</v>
      </c>
      <c r="Q1" s="611"/>
    </row>
    <row r="2" ht="7.5" customHeight="1" thickBot="1"/>
    <row r="3" spans="1:17" ht="24" customHeight="1">
      <c r="A3" s="617" t="s">
        <v>36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17" ht="18" customHeight="1" thickBot="1">
      <c r="A4" s="620" t="s">
        <v>35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2"/>
    </row>
    <row r="5" spans="1:17" ht="15" thickBot="1">
      <c r="A5" s="602" t="s">
        <v>140</v>
      </c>
      <c r="B5" s="612" t="s">
        <v>33</v>
      </c>
      <c r="C5" s="613"/>
      <c r="D5" s="613"/>
      <c r="E5" s="613"/>
      <c r="F5" s="614"/>
      <c r="G5" s="614"/>
      <c r="H5" s="614"/>
      <c r="I5" s="615"/>
      <c r="J5" s="613" t="s">
        <v>32</v>
      </c>
      <c r="K5" s="613"/>
      <c r="L5" s="613"/>
      <c r="M5" s="613"/>
      <c r="N5" s="613"/>
      <c r="O5" s="613"/>
      <c r="P5" s="613"/>
      <c r="Q5" s="616"/>
    </row>
    <row r="6" spans="1:17" s="121" customFormat="1" ht="25.5" customHeight="1" thickBot="1">
      <c r="A6" s="603"/>
      <c r="B6" s="599" t="s">
        <v>154</v>
      </c>
      <c r="C6" s="600"/>
      <c r="D6" s="601"/>
      <c r="E6" s="605" t="s">
        <v>31</v>
      </c>
      <c r="F6" s="599" t="s">
        <v>155</v>
      </c>
      <c r="G6" s="600"/>
      <c r="H6" s="601"/>
      <c r="I6" s="607" t="s">
        <v>30</v>
      </c>
      <c r="J6" s="599" t="s">
        <v>156</v>
      </c>
      <c r="K6" s="609"/>
      <c r="L6" s="610"/>
      <c r="M6" s="605" t="s">
        <v>31</v>
      </c>
      <c r="N6" s="599" t="s">
        <v>157</v>
      </c>
      <c r="O6" s="609"/>
      <c r="P6" s="610"/>
      <c r="Q6" s="605" t="s">
        <v>30</v>
      </c>
    </row>
    <row r="7" spans="1:17" s="16" customFormat="1" ht="26.25" thickBot="1">
      <c r="A7" s="604"/>
      <c r="B7" s="20" t="s">
        <v>20</v>
      </c>
      <c r="C7" s="17" t="s">
        <v>19</v>
      </c>
      <c r="D7" s="17" t="s">
        <v>15</v>
      </c>
      <c r="E7" s="606"/>
      <c r="F7" s="20" t="s">
        <v>20</v>
      </c>
      <c r="G7" s="18" t="s">
        <v>19</v>
      </c>
      <c r="H7" s="17" t="s">
        <v>15</v>
      </c>
      <c r="I7" s="608"/>
      <c r="J7" s="20" t="s">
        <v>20</v>
      </c>
      <c r="K7" s="17" t="s">
        <v>19</v>
      </c>
      <c r="L7" s="18" t="s">
        <v>15</v>
      </c>
      <c r="M7" s="606"/>
      <c r="N7" s="19" t="s">
        <v>20</v>
      </c>
      <c r="O7" s="18" t="s">
        <v>19</v>
      </c>
      <c r="P7" s="17" t="s">
        <v>15</v>
      </c>
      <c r="Q7" s="606"/>
    </row>
    <row r="8" spans="1:17" s="519" customFormat="1" ht="17.25" customHeight="1" thickBot="1">
      <c r="A8" s="512" t="s">
        <v>22</v>
      </c>
      <c r="B8" s="513">
        <f>SUM(B9:B25)</f>
        <v>2019087</v>
      </c>
      <c r="C8" s="514">
        <f>SUM(C9:C25)</f>
        <v>64030</v>
      </c>
      <c r="D8" s="514">
        <f>C8+B8</f>
        <v>2083117</v>
      </c>
      <c r="E8" s="515">
        <f>(D8/$D$8)</f>
        <v>1</v>
      </c>
      <c r="F8" s="513">
        <f>SUM(F9:F25)</f>
        <v>1814037</v>
      </c>
      <c r="G8" s="514">
        <f>SUM(G9:G25)</f>
        <v>55223</v>
      </c>
      <c r="H8" s="514">
        <f>G8+F8</f>
        <v>1869260</v>
      </c>
      <c r="I8" s="516">
        <f>(D8/H8-1)*100</f>
        <v>11.440730556476897</v>
      </c>
      <c r="J8" s="517">
        <f>SUM(J9:J25)</f>
        <v>5979530</v>
      </c>
      <c r="K8" s="518">
        <f>SUM(K9:K25)</f>
        <v>166574</v>
      </c>
      <c r="L8" s="514">
        <f>K8+J8</f>
        <v>6146104</v>
      </c>
      <c r="M8" s="515">
        <f>(L8/$L$8)</f>
        <v>1</v>
      </c>
      <c r="N8" s="513">
        <f>SUM(N9:N25)</f>
        <v>5388514</v>
      </c>
      <c r="O8" s="514">
        <f>SUM(O9:O25)</f>
        <v>180837</v>
      </c>
      <c r="P8" s="514">
        <f>O8+N8</f>
        <v>5569351</v>
      </c>
      <c r="Q8" s="516">
        <f>(L8/P8-1)*100</f>
        <v>10.355838588733235</v>
      </c>
    </row>
    <row r="9" spans="1:17" s="15" customFormat="1" ht="18" customHeight="1" thickTop="1">
      <c r="A9" s="224" t="s">
        <v>159</v>
      </c>
      <c r="B9" s="225">
        <v>1067245</v>
      </c>
      <c r="C9" s="226">
        <v>7420</v>
      </c>
      <c r="D9" s="226">
        <f>C9+B9</f>
        <v>1074665</v>
      </c>
      <c r="E9" s="227">
        <f>(D9/$D$8)</f>
        <v>0.5158927703052685</v>
      </c>
      <c r="F9" s="225">
        <v>1001804</v>
      </c>
      <c r="G9" s="226">
        <v>2661</v>
      </c>
      <c r="H9" s="226">
        <f>G9+F9</f>
        <v>1004465</v>
      </c>
      <c r="I9" s="228">
        <f>(D9/H9-1)*100</f>
        <v>6.988795030190209</v>
      </c>
      <c r="J9" s="225">
        <v>3195820</v>
      </c>
      <c r="K9" s="226">
        <v>12561</v>
      </c>
      <c r="L9" s="226">
        <f>K9+J9</f>
        <v>3208381</v>
      </c>
      <c r="M9" s="227">
        <f>(L9/$L$8)</f>
        <v>0.5220186641814066</v>
      </c>
      <c r="N9" s="225">
        <v>2942816</v>
      </c>
      <c r="O9" s="226">
        <v>12649</v>
      </c>
      <c r="P9" s="226">
        <f>O9+N9</f>
        <v>2955465</v>
      </c>
      <c r="Q9" s="229">
        <f>(L9/P9-1)*100</f>
        <v>8.557570466914676</v>
      </c>
    </row>
    <row r="10" spans="1:17" s="15" customFormat="1" ht="18" customHeight="1">
      <c r="A10" s="230" t="s">
        <v>160</v>
      </c>
      <c r="B10" s="231">
        <v>392844</v>
      </c>
      <c r="C10" s="232">
        <v>1064</v>
      </c>
      <c r="D10" s="232">
        <f>C10+B10</f>
        <v>393908</v>
      </c>
      <c r="E10" s="233">
        <f>(D10/$D$8)</f>
        <v>0.18909547567419402</v>
      </c>
      <c r="F10" s="231">
        <v>333899</v>
      </c>
      <c r="G10" s="232">
        <v>10291</v>
      </c>
      <c r="H10" s="232">
        <f>G10+F10</f>
        <v>344190</v>
      </c>
      <c r="I10" s="234">
        <f>(D10/H10-1)*100</f>
        <v>14.444928673116596</v>
      </c>
      <c r="J10" s="231">
        <v>1167145</v>
      </c>
      <c r="K10" s="232">
        <v>1589</v>
      </c>
      <c r="L10" s="232">
        <f>K10+J10</f>
        <v>1168734</v>
      </c>
      <c r="M10" s="233">
        <f>(L10/$L$8)</f>
        <v>0.19015851342574092</v>
      </c>
      <c r="N10" s="231">
        <v>1059733</v>
      </c>
      <c r="O10" s="232">
        <v>29362</v>
      </c>
      <c r="P10" s="232">
        <f>O10+N10</f>
        <v>1089095</v>
      </c>
      <c r="Q10" s="235">
        <f>(L10/P10-1)*100</f>
        <v>7.312401581129291</v>
      </c>
    </row>
    <row r="11" spans="1:17" s="15" customFormat="1" ht="18" customHeight="1">
      <c r="A11" s="230" t="s">
        <v>161</v>
      </c>
      <c r="B11" s="231">
        <v>278371</v>
      </c>
      <c r="C11" s="232">
        <v>12692</v>
      </c>
      <c r="D11" s="232">
        <f>C11+B11</f>
        <v>291063</v>
      </c>
      <c r="E11" s="233">
        <f>(D11/$D$8)</f>
        <v>0.13972474901793802</v>
      </c>
      <c r="F11" s="231">
        <v>252468</v>
      </c>
      <c r="G11" s="232">
        <v>113</v>
      </c>
      <c r="H11" s="232">
        <f>G11+F11</f>
        <v>252581</v>
      </c>
      <c r="I11" s="234">
        <f>(D11/H11-1)*100</f>
        <v>15.235508609119442</v>
      </c>
      <c r="J11" s="231">
        <v>865843</v>
      </c>
      <c r="K11" s="232">
        <v>20621</v>
      </c>
      <c r="L11" s="232">
        <f>K11+J11</f>
        <v>886464</v>
      </c>
      <c r="M11" s="233">
        <f>(L11/$L$8)</f>
        <v>0.14423185810067646</v>
      </c>
      <c r="N11" s="231">
        <v>702719</v>
      </c>
      <c r="O11" s="232">
        <v>11952</v>
      </c>
      <c r="P11" s="232">
        <f>O11+N11</f>
        <v>714671</v>
      </c>
      <c r="Q11" s="235">
        <f>(L11/P11-1)*100</f>
        <v>24.038053873740495</v>
      </c>
    </row>
    <row r="12" spans="1:17" s="15" customFormat="1" ht="18" customHeight="1">
      <c r="A12" s="230" t="s">
        <v>162</v>
      </c>
      <c r="B12" s="231">
        <v>124760</v>
      </c>
      <c r="C12" s="232">
        <v>5164</v>
      </c>
      <c r="D12" s="232">
        <f>C12+B12</f>
        <v>129924</v>
      </c>
      <c r="E12" s="233">
        <f>(D12/$D$8)</f>
        <v>0.062369996500436606</v>
      </c>
      <c r="F12" s="231">
        <v>87002</v>
      </c>
      <c r="G12" s="232">
        <v>3346</v>
      </c>
      <c r="H12" s="232">
        <f>G12+F12</f>
        <v>90348</v>
      </c>
      <c r="I12" s="234">
        <f>(D12/H12-1)*100</f>
        <v>43.80395802895472</v>
      </c>
      <c r="J12" s="231">
        <v>332152</v>
      </c>
      <c r="K12" s="232">
        <v>14820</v>
      </c>
      <c r="L12" s="232">
        <f>K12+J12</f>
        <v>346972</v>
      </c>
      <c r="M12" s="233">
        <f>(L12/$L$8)</f>
        <v>0.056453974745627473</v>
      </c>
      <c r="N12" s="231">
        <v>266222</v>
      </c>
      <c r="O12" s="232">
        <v>9363</v>
      </c>
      <c r="P12" s="232">
        <f>O12+N12</f>
        <v>275585</v>
      </c>
      <c r="Q12" s="235">
        <f>(L12/P12-1)*100</f>
        <v>25.90380463377906</v>
      </c>
    </row>
    <row r="13" spans="1:17" s="15" customFormat="1" ht="18" customHeight="1">
      <c r="A13" s="230" t="s">
        <v>163</v>
      </c>
      <c r="B13" s="231">
        <v>93758</v>
      </c>
      <c r="C13" s="232">
        <v>0</v>
      </c>
      <c r="D13" s="232">
        <f aca="true" t="shared" si="0" ref="D13:D22">C13+B13</f>
        <v>93758</v>
      </c>
      <c r="E13" s="233">
        <f aca="true" t="shared" si="1" ref="E13:E22">(D13/$D$8)</f>
        <v>0.045008513684060954</v>
      </c>
      <c r="F13" s="231">
        <v>87858</v>
      </c>
      <c r="G13" s="232"/>
      <c r="H13" s="232">
        <f aca="true" t="shared" si="2" ref="H13:H22">G13+F13</f>
        <v>87858</v>
      </c>
      <c r="I13" s="234">
        <f aca="true" t="shared" si="3" ref="I13:I22">(D13/H13-1)*100</f>
        <v>6.7153816385531195</v>
      </c>
      <c r="J13" s="231">
        <v>263413</v>
      </c>
      <c r="K13" s="232"/>
      <c r="L13" s="232">
        <f aca="true" t="shared" si="4" ref="L13:L22">K13+J13</f>
        <v>263413</v>
      </c>
      <c r="M13" s="233">
        <f aca="true" t="shared" si="5" ref="M13:M22">(L13/$L$8)</f>
        <v>0.04285853282014102</v>
      </c>
      <c r="N13" s="231">
        <v>261429</v>
      </c>
      <c r="O13" s="232">
        <v>85</v>
      </c>
      <c r="P13" s="232">
        <f aca="true" t="shared" si="6" ref="P13:P22">O13+N13</f>
        <v>261514</v>
      </c>
      <c r="Q13" s="235">
        <f aca="true" t="shared" si="7" ref="Q13:Q22">(L13/P13-1)*100</f>
        <v>0.7261561522518889</v>
      </c>
    </row>
    <row r="14" spans="1:17" s="15" customFormat="1" ht="18" customHeight="1">
      <c r="A14" s="230" t="s">
        <v>164</v>
      </c>
      <c r="B14" s="231">
        <v>33791</v>
      </c>
      <c r="C14" s="232">
        <v>232</v>
      </c>
      <c r="D14" s="232">
        <f t="shared" si="0"/>
        <v>34023</v>
      </c>
      <c r="E14" s="233">
        <f t="shared" si="1"/>
        <v>0.016332735991305337</v>
      </c>
      <c r="F14" s="231">
        <v>35077</v>
      </c>
      <c r="G14" s="232"/>
      <c r="H14" s="232">
        <f t="shared" si="2"/>
        <v>35077</v>
      </c>
      <c r="I14" s="234">
        <f t="shared" si="3"/>
        <v>-3.0048179718904167</v>
      </c>
      <c r="J14" s="231">
        <v>98082</v>
      </c>
      <c r="K14" s="232">
        <v>3959</v>
      </c>
      <c r="L14" s="232">
        <f t="shared" si="4"/>
        <v>102041</v>
      </c>
      <c r="M14" s="233">
        <f t="shared" si="5"/>
        <v>0.01660255016836682</v>
      </c>
      <c r="N14" s="231">
        <v>107418</v>
      </c>
      <c r="O14" s="232">
        <v>115</v>
      </c>
      <c r="P14" s="232">
        <f t="shared" si="6"/>
        <v>107533</v>
      </c>
      <c r="Q14" s="235">
        <f t="shared" si="7"/>
        <v>-5.1072693963713505</v>
      </c>
    </row>
    <row r="15" spans="1:17" s="15" customFormat="1" ht="18" customHeight="1">
      <c r="A15" s="230" t="s">
        <v>165</v>
      </c>
      <c r="B15" s="231">
        <v>14773</v>
      </c>
      <c r="C15" s="232">
        <v>0</v>
      </c>
      <c r="D15" s="232">
        <f t="shared" si="0"/>
        <v>14773</v>
      </c>
      <c r="E15" s="233">
        <f t="shared" si="1"/>
        <v>0.007091776410062421</v>
      </c>
      <c r="F15" s="231"/>
      <c r="G15" s="232"/>
      <c r="H15" s="232">
        <f t="shared" si="2"/>
        <v>0</v>
      </c>
      <c r="I15" s="234"/>
      <c r="J15" s="231">
        <v>14773</v>
      </c>
      <c r="K15" s="232"/>
      <c r="L15" s="232">
        <f t="shared" si="4"/>
        <v>14773</v>
      </c>
      <c r="M15" s="233">
        <f t="shared" si="5"/>
        <v>0.0024036365150996468</v>
      </c>
      <c r="N15" s="231"/>
      <c r="O15" s="232"/>
      <c r="P15" s="232">
        <f t="shared" si="6"/>
        <v>0</v>
      </c>
      <c r="Q15" s="235"/>
    </row>
    <row r="16" spans="1:17" s="15" customFormat="1" ht="18" customHeight="1">
      <c r="A16" s="230" t="s">
        <v>166</v>
      </c>
      <c r="B16" s="231">
        <v>13411</v>
      </c>
      <c r="C16" s="232">
        <v>200</v>
      </c>
      <c r="D16" s="232">
        <f t="shared" si="0"/>
        <v>13611</v>
      </c>
      <c r="E16" s="233">
        <f t="shared" si="1"/>
        <v>0.006533958486249212</v>
      </c>
      <c r="F16" s="231">
        <v>15328</v>
      </c>
      <c r="G16" s="232">
        <v>170</v>
      </c>
      <c r="H16" s="232">
        <f t="shared" si="2"/>
        <v>15498</v>
      </c>
      <c r="I16" s="234">
        <f t="shared" si="3"/>
        <v>-12.175764614789008</v>
      </c>
      <c r="J16" s="231">
        <v>42013</v>
      </c>
      <c r="K16" s="232">
        <v>1116</v>
      </c>
      <c r="L16" s="232">
        <f t="shared" si="4"/>
        <v>43129</v>
      </c>
      <c r="M16" s="233">
        <f t="shared" si="5"/>
        <v>0.007017290953748911</v>
      </c>
      <c r="N16" s="231">
        <v>46447</v>
      </c>
      <c r="O16" s="232">
        <v>374</v>
      </c>
      <c r="P16" s="232">
        <f t="shared" si="6"/>
        <v>46821</v>
      </c>
      <c r="Q16" s="235">
        <f t="shared" si="7"/>
        <v>-7.88535059054698</v>
      </c>
    </row>
    <row r="17" spans="1:17" s="15" customFormat="1" ht="18" customHeight="1">
      <c r="A17" s="230" t="s">
        <v>167</v>
      </c>
      <c r="B17" s="231">
        <v>0</v>
      </c>
      <c r="C17" s="232">
        <v>10585</v>
      </c>
      <c r="D17" s="232">
        <f t="shared" si="0"/>
        <v>10585</v>
      </c>
      <c r="E17" s="233">
        <f t="shared" si="1"/>
        <v>0.005081327645062663</v>
      </c>
      <c r="F17" s="231"/>
      <c r="G17" s="232">
        <v>11263</v>
      </c>
      <c r="H17" s="232">
        <f t="shared" si="2"/>
        <v>11263</v>
      </c>
      <c r="I17" s="234">
        <f t="shared" si="3"/>
        <v>-6.01971055669005</v>
      </c>
      <c r="J17" s="231"/>
      <c r="K17" s="232">
        <v>32804</v>
      </c>
      <c r="L17" s="232">
        <f t="shared" si="4"/>
        <v>32804</v>
      </c>
      <c r="M17" s="233">
        <f t="shared" si="5"/>
        <v>0.005337364938829542</v>
      </c>
      <c r="N17" s="231"/>
      <c r="O17" s="232">
        <v>33019</v>
      </c>
      <c r="P17" s="232">
        <f t="shared" si="6"/>
        <v>33019</v>
      </c>
      <c r="Q17" s="235">
        <f t="shared" si="7"/>
        <v>-0.6511402525818499</v>
      </c>
    </row>
    <row r="18" spans="1:17" s="15" customFormat="1" ht="18" customHeight="1">
      <c r="A18" s="230" t="s">
        <v>168</v>
      </c>
      <c r="B18" s="231">
        <v>0</v>
      </c>
      <c r="C18" s="232">
        <v>5809</v>
      </c>
      <c r="D18" s="232">
        <f t="shared" si="0"/>
        <v>5809</v>
      </c>
      <c r="E18" s="233">
        <f t="shared" si="1"/>
        <v>0.0027886095692176674</v>
      </c>
      <c r="F18" s="231"/>
      <c r="G18" s="232">
        <v>5424</v>
      </c>
      <c r="H18" s="232">
        <f t="shared" si="2"/>
        <v>5424</v>
      </c>
      <c r="I18" s="234">
        <f t="shared" si="3"/>
        <v>7.098082595870214</v>
      </c>
      <c r="J18" s="231"/>
      <c r="K18" s="232">
        <v>16317</v>
      </c>
      <c r="L18" s="232">
        <f t="shared" si="4"/>
        <v>16317</v>
      </c>
      <c r="M18" s="233">
        <f t="shared" si="5"/>
        <v>0.00265485257001834</v>
      </c>
      <c r="N18" s="231"/>
      <c r="O18" s="232">
        <v>16471</v>
      </c>
      <c r="P18" s="232">
        <f t="shared" si="6"/>
        <v>16471</v>
      </c>
      <c r="Q18" s="235">
        <f t="shared" si="7"/>
        <v>-0.9349766255843606</v>
      </c>
    </row>
    <row r="19" spans="1:17" s="15" customFormat="1" ht="18" customHeight="1">
      <c r="A19" s="230" t="s">
        <v>169</v>
      </c>
      <c r="B19" s="231">
        <v>48</v>
      </c>
      <c r="C19" s="232">
        <v>2552</v>
      </c>
      <c r="D19" s="232">
        <f t="shared" si="0"/>
        <v>2600</v>
      </c>
      <c r="E19" s="233">
        <f t="shared" si="1"/>
        <v>0.001248129605778264</v>
      </c>
      <c r="F19" s="231">
        <v>601</v>
      </c>
      <c r="G19" s="232">
        <v>1789</v>
      </c>
      <c r="H19" s="232">
        <f t="shared" si="2"/>
        <v>2390</v>
      </c>
      <c r="I19" s="234">
        <f t="shared" si="3"/>
        <v>8.786610878661083</v>
      </c>
      <c r="J19" s="231">
        <v>203</v>
      </c>
      <c r="K19" s="232">
        <v>6738</v>
      </c>
      <c r="L19" s="232">
        <f t="shared" si="4"/>
        <v>6941</v>
      </c>
      <c r="M19" s="233">
        <f t="shared" si="5"/>
        <v>0.0011293333142426488</v>
      </c>
      <c r="N19" s="231">
        <v>1730</v>
      </c>
      <c r="O19" s="232">
        <v>5580</v>
      </c>
      <c r="P19" s="232">
        <f t="shared" si="6"/>
        <v>7310</v>
      </c>
      <c r="Q19" s="235">
        <f t="shared" si="7"/>
        <v>-5.047879616963069</v>
      </c>
    </row>
    <row r="20" spans="1:20" s="15" customFormat="1" ht="18" customHeight="1">
      <c r="A20" s="230" t="s">
        <v>170</v>
      </c>
      <c r="B20" s="231">
        <v>0</v>
      </c>
      <c r="C20" s="232">
        <v>2437</v>
      </c>
      <c r="D20" s="232">
        <f t="shared" si="0"/>
        <v>2437</v>
      </c>
      <c r="E20" s="233">
        <f t="shared" si="1"/>
        <v>0.0011698814804929343</v>
      </c>
      <c r="F20" s="231"/>
      <c r="G20" s="232">
        <v>4984</v>
      </c>
      <c r="H20" s="232">
        <f t="shared" si="2"/>
        <v>4984</v>
      </c>
      <c r="I20" s="234">
        <f t="shared" si="3"/>
        <v>-51.10353130016052</v>
      </c>
      <c r="J20" s="231"/>
      <c r="K20" s="232">
        <v>9099</v>
      </c>
      <c r="L20" s="232">
        <f t="shared" si="4"/>
        <v>9099</v>
      </c>
      <c r="M20" s="233">
        <f t="shared" si="5"/>
        <v>0.0014804500542132057</v>
      </c>
      <c r="N20" s="231"/>
      <c r="O20" s="232">
        <v>17135</v>
      </c>
      <c r="P20" s="232">
        <f t="shared" si="6"/>
        <v>17135</v>
      </c>
      <c r="Q20" s="235">
        <f t="shared" si="7"/>
        <v>-46.89816165742632</v>
      </c>
      <c r="T20" s="119"/>
    </row>
    <row r="21" spans="1:17" s="15" customFormat="1" ht="18" customHeight="1">
      <c r="A21" s="230" t="s">
        <v>171</v>
      </c>
      <c r="B21" s="231">
        <v>0</v>
      </c>
      <c r="C21" s="232">
        <v>1679</v>
      </c>
      <c r="D21" s="232">
        <f t="shared" si="0"/>
        <v>1679</v>
      </c>
      <c r="E21" s="233">
        <f t="shared" si="1"/>
        <v>0.0008060036954237328</v>
      </c>
      <c r="F21" s="231"/>
      <c r="G21" s="232">
        <v>531</v>
      </c>
      <c r="H21" s="232">
        <f t="shared" si="2"/>
        <v>531</v>
      </c>
      <c r="I21" s="234">
        <f t="shared" si="3"/>
        <v>216.19585687382298</v>
      </c>
      <c r="J21" s="231"/>
      <c r="K21" s="232">
        <v>5101</v>
      </c>
      <c r="L21" s="232">
        <f t="shared" si="4"/>
        <v>5101</v>
      </c>
      <c r="M21" s="233">
        <f t="shared" si="5"/>
        <v>0.0008299566684846205</v>
      </c>
      <c r="N21" s="231"/>
      <c r="O21" s="232">
        <v>1554</v>
      </c>
      <c r="P21" s="232">
        <f t="shared" si="6"/>
        <v>1554</v>
      </c>
      <c r="Q21" s="235">
        <f t="shared" si="7"/>
        <v>228.24967824967825</v>
      </c>
    </row>
    <row r="22" spans="1:17" s="15" customFormat="1" ht="18" customHeight="1">
      <c r="A22" s="230" t="s">
        <v>172</v>
      </c>
      <c r="B22" s="231">
        <v>0</v>
      </c>
      <c r="C22" s="232">
        <v>1653</v>
      </c>
      <c r="D22" s="232">
        <f t="shared" si="0"/>
        <v>1653</v>
      </c>
      <c r="E22" s="233">
        <f t="shared" si="1"/>
        <v>0.0007935223993659502</v>
      </c>
      <c r="F22" s="231"/>
      <c r="G22" s="232">
        <v>1959</v>
      </c>
      <c r="H22" s="232">
        <f t="shared" si="2"/>
        <v>1959</v>
      </c>
      <c r="I22" s="234">
        <f t="shared" si="3"/>
        <v>-15.620214395099541</v>
      </c>
      <c r="J22" s="231"/>
      <c r="K22" s="232">
        <v>4106</v>
      </c>
      <c r="L22" s="232">
        <f t="shared" si="4"/>
        <v>4106</v>
      </c>
      <c r="M22" s="233">
        <f t="shared" si="5"/>
        <v>0.0006680654931969911</v>
      </c>
      <c r="N22" s="231"/>
      <c r="O22" s="232">
        <v>5029</v>
      </c>
      <c r="P22" s="232">
        <f t="shared" si="6"/>
        <v>5029</v>
      </c>
      <c r="Q22" s="235">
        <f t="shared" si="7"/>
        <v>-18.35354941340227</v>
      </c>
    </row>
    <row r="23" spans="1:17" s="15" customFormat="1" ht="18" customHeight="1">
      <c r="A23" s="230" t="s">
        <v>173</v>
      </c>
      <c r="B23" s="231">
        <v>0</v>
      </c>
      <c r="C23" s="232">
        <v>1484</v>
      </c>
      <c r="D23" s="232">
        <f>C23+B23</f>
        <v>1484</v>
      </c>
      <c r="E23" s="233">
        <f>(D23/$D$8)</f>
        <v>0.000712393974990363</v>
      </c>
      <c r="F23" s="231"/>
      <c r="G23" s="232">
        <v>1858</v>
      </c>
      <c r="H23" s="232">
        <f>G23+F23</f>
        <v>1858</v>
      </c>
      <c r="I23" s="234">
        <f>(D23/H23-1)*100</f>
        <v>-20.129171151776106</v>
      </c>
      <c r="J23" s="231"/>
      <c r="K23" s="232">
        <v>4380</v>
      </c>
      <c r="L23" s="232">
        <f>K23+J23</f>
        <v>4380</v>
      </c>
      <c r="M23" s="233">
        <f>(L23/$L$8)</f>
        <v>0.0007126465806631323</v>
      </c>
      <c r="N23" s="231"/>
      <c r="O23" s="232">
        <v>5120</v>
      </c>
      <c r="P23" s="232">
        <f>O23+N23</f>
        <v>5120</v>
      </c>
      <c r="Q23" s="235">
        <f>(L23/P23-1)*100</f>
        <v>-14.453125</v>
      </c>
    </row>
    <row r="24" spans="1:17" s="15" customFormat="1" ht="18" customHeight="1">
      <c r="A24" s="230" t="s">
        <v>174</v>
      </c>
      <c r="B24" s="231">
        <v>0</v>
      </c>
      <c r="C24" s="232">
        <v>1252</v>
      </c>
      <c r="D24" s="232">
        <f>C24+B24</f>
        <v>1252</v>
      </c>
      <c r="E24" s="233">
        <f>(D24/$D$8)</f>
        <v>0.0006010224101670717</v>
      </c>
      <c r="F24" s="231"/>
      <c r="G24" s="232">
        <v>676</v>
      </c>
      <c r="H24" s="232">
        <f>G24+F24</f>
        <v>676</v>
      </c>
      <c r="I24" s="234">
        <f>(D24/H24-1)*100</f>
        <v>85.20710059171597</v>
      </c>
      <c r="J24" s="231"/>
      <c r="K24" s="232">
        <v>3183</v>
      </c>
      <c r="L24" s="232">
        <f>K24+J24</f>
        <v>3183</v>
      </c>
      <c r="M24" s="233">
        <f>(L24/$L$8)</f>
        <v>0.0005178890562216324</v>
      </c>
      <c r="N24" s="231"/>
      <c r="O24" s="232">
        <v>2683</v>
      </c>
      <c r="P24" s="232">
        <f>O24+N24</f>
        <v>2683</v>
      </c>
      <c r="Q24" s="235">
        <f>(L24/P24-1)*100</f>
        <v>18.635855385762202</v>
      </c>
    </row>
    <row r="25" spans="1:17" s="15" customFormat="1" ht="18" customHeight="1" thickBot="1">
      <c r="A25" s="236" t="s">
        <v>175</v>
      </c>
      <c r="B25" s="237">
        <v>86</v>
      </c>
      <c r="C25" s="238">
        <v>9807</v>
      </c>
      <c r="D25" s="238">
        <f>C25+B25</f>
        <v>9893</v>
      </c>
      <c r="E25" s="239">
        <f>(D25/$D$8)</f>
        <v>0.004749133149986294</v>
      </c>
      <c r="F25" s="237">
        <v>0</v>
      </c>
      <c r="G25" s="238">
        <v>10158</v>
      </c>
      <c r="H25" s="238">
        <f>G25+F25</f>
        <v>10158</v>
      </c>
      <c r="I25" s="240">
        <f>(D25/H25-1)*100</f>
        <v>-2.6087812561527812</v>
      </c>
      <c r="J25" s="237">
        <v>86</v>
      </c>
      <c r="K25" s="238">
        <v>30180</v>
      </c>
      <c r="L25" s="238">
        <f>K25+J25</f>
        <v>30266</v>
      </c>
      <c r="M25" s="239">
        <f>(L25/$L$8)</f>
        <v>0.004924420413322</v>
      </c>
      <c r="N25" s="237">
        <v>0</v>
      </c>
      <c r="O25" s="238">
        <v>30346</v>
      </c>
      <c r="P25" s="238">
        <f>O25+N25</f>
        <v>30346</v>
      </c>
      <c r="Q25" s="241">
        <f>(L25/P25-1)*100</f>
        <v>-0.2636261780794791</v>
      </c>
    </row>
    <row r="26" s="14" customFormat="1" ht="6" customHeight="1" thickTop="1">
      <c r="A26" s="13"/>
    </row>
    <row r="27" ht="15">
      <c r="A27" s="24"/>
    </row>
    <row r="30" ht="14.25">
      <c r="B30" s="120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6:Q65536 I26:I65536 Q3 I3 I5 Q5">
    <cfRule type="cellIs" priority="3" dxfId="97" operator="lessThan" stopIfTrue="1">
      <formula>0</formula>
    </cfRule>
  </conditionalFormatting>
  <conditionalFormatting sqref="Q8:Q25 I8:I25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19"/>
  <sheetViews>
    <sheetView showGridLines="0" zoomScale="90" zoomScaleNormal="90" zoomScalePageLayoutView="0" workbookViewId="0" topLeftCell="A1">
      <pane xSplit="22327" topLeftCell="A1" activePane="topLeft" state="split"/>
      <selection pane="topLeft" activeCell="A8" sqref="A8:IV8"/>
      <selection pane="topRight" activeCell="J1" sqref="J1"/>
    </sheetView>
  </sheetViews>
  <sheetFormatPr defaultColWidth="9.140625" defaultRowHeight="15"/>
  <cols>
    <col min="1" max="1" width="24.421875" style="12" customWidth="1"/>
    <col min="2" max="2" width="10.421875" style="12" customWidth="1"/>
    <col min="3" max="3" width="11.140625" style="12" customWidth="1"/>
    <col min="4" max="4" width="8.140625" style="12" bestFit="1" customWidth="1"/>
    <col min="5" max="5" width="10.140625" style="12" bestFit="1" customWidth="1"/>
    <col min="6" max="6" width="8.8515625" style="12" customWidth="1"/>
    <col min="7" max="7" width="12.28125" style="12" customWidth="1"/>
    <col min="8" max="8" width="8.00390625" style="12" bestFit="1" customWidth="1"/>
    <col min="9" max="9" width="7.7109375" style="12" bestFit="1" customWidth="1"/>
    <col min="10" max="10" width="9.421875" style="12" customWidth="1"/>
    <col min="11" max="11" width="11.28125" style="12" customWidth="1"/>
    <col min="12" max="12" width="9.00390625" style="12" customWidth="1"/>
    <col min="13" max="13" width="10.421875" style="12" customWidth="1"/>
    <col min="14" max="14" width="9.00390625" style="12" customWidth="1"/>
    <col min="15" max="15" width="10.8515625" style="12" customWidth="1"/>
    <col min="16" max="16" width="7.8515625" style="12" customWidth="1"/>
    <col min="17" max="17" width="7.7109375" style="12" bestFit="1" customWidth="1"/>
    <col min="18" max="16384" width="9.140625" style="12" customWidth="1"/>
  </cols>
  <sheetData>
    <row r="1" spans="14:17" ht="16.5">
      <c r="N1" s="611"/>
      <c r="O1" s="611"/>
      <c r="P1" s="611" t="s">
        <v>26</v>
      </c>
      <c r="Q1" s="611"/>
    </row>
    <row r="2" ht="7.5" customHeight="1" thickBot="1"/>
    <row r="3" spans="1:17" ht="24" customHeight="1">
      <c r="A3" s="617" t="s">
        <v>38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spans="1:17" ht="16.5" customHeight="1" thickBot="1">
      <c r="A4" s="620" t="s">
        <v>35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2"/>
    </row>
    <row r="5" spans="1:17" ht="15" thickBot="1">
      <c r="A5" s="626" t="s">
        <v>34</v>
      </c>
      <c r="B5" s="612" t="s">
        <v>33</v>
      </c>
      <c r="C5" s="613"/>
      <c r="D5" s="613"/>
      <c r="E5" s="613"/>
      <c r="F5" s="614"/>
      <c r="G5" s="614"/>
      <c r="H5" s="614"/>
      <c r="I5" s="615"/>
      <c r="J5" s="613" t="s">
        <v>32</v>
      </c>
      <c r="K5" s="613"/>
      <c r="L5" s="613"/>
      <c r="M5" s="613"/>
      <c r="N5" s="613"/>
      <c r="O5" s="613"/>
      <c r="P5" s="613"/>
      <c r="Q5" s="616"/>
    </row>
    <row r="6" spans="1:17" s="21" customFormat="1" ht="25.5" customHeight="1" thickBot="1">
      <c r="A6" s="627"/>
      <c r="B6" s="623" t="s">
        <v>154</v>
      </c>
      <c r="C6" s="624"/>
      <c r="D6" s="625"/>
      <c r="E6" s="605" t="s">
        <v>31</v>
      </c>
      <c r="F6" s="623" t="s">
        <v>155</v>
      </c>
      <c r="G6" s="624"/>
      <c r="H6" s="625"/>
      <c r="I6" s="607" t="s">
        <v>30</v>
      </c>
      <c r="J6" s="623" t="s">
        <v>156</v>
      </c>
      <c r="K6" s="624"/>
      <c r="L6" s="625"/>
      <c r="M6" s="605" t="s">
        <v>31</v>
      </c>
      <c r="N6" s="623" t="s">
        <v>157</v>
      </c>
      <c r="O6" s="624"/>
      <c r="P6" s="625"/>
      <c r="Q6" s="605" t="s">
        <v>30</v>
      </c>
    </row>
    <row r="7" spans="1:17" s="16" customFormat="1" ht="26.25" thickBot="1">
      <c r="A7" s="628"/>
      <c r="B7" s="20" t="s">
        <v>20</v>
      </c>
      <c r="C7" s="17" t="s">
        <v>19</v>
      </c>
      <c r="D7" s="17" t="s">
        <v>15</v>
      </c>
      <c r="E7" s="606"/>
      <c r="F7" s="20" t="s">
        <v>20</v>
      </c>
      <c r="G7" s="18" t="s">
        <v>19</v>
      </c>
      <c r="H7" s="17" t="s">
        <v>15</v>
      </c>
      <c r="I7" s="608"/>
      <c r="J7" s="20" t="s">
        <v>20</v>
      </c>
      <c r="K7" s="17" t="s">
        <v>19</v>
      </c>
      <c r="L7" s="18" t="s">
        <v>15</v>
      </c>
      <c r="M7" s="606"/>
      <c r="N7" s="19" t="s">
        <v>20</v>
      </c>
      <c r="O7" s="18" t="s">
        <v>19</v>
      </c>
      <c r="P7" s="17" t="s">
        <v>15</v>
      </c>
      <c r="Q7" s="606"/>
    </row>
    <row r="8" spans="1:17" s="525" customFormat="1" ht="17.25" customHeight="1" thickBot="1">
      <c r="A8" s="520" t="s">
        <v>22</v>
      </c>
      <c r="B8" s="521">
        <f>SUM(B9:B17)</f>
        <v>12988.584</v>
      </c>
      <c r="C8" s="522">
        <f>SUM(C9:C17)</f>
        <v>1433.6299999999997</v>
      </c>
      <c r="D8" s="522">
        <f aca="true" t="shared" si="0" ref="D8:D17">C8+B8</f>
        <v>14422.214</v>
      </c>
      <c r="E8" s="523">
        <f aca="true" t="shared" si="1" ref="E8:E17">(D8/$D$8)</f>
        <v>1</v>
      </c>
      <c r="F8" s="521">
        <f>SUM(F9:F17)</f>
        <v>12866.633000000002</v>
      </c>
      <c r="G8" s="522">
        <f>SUM(G9:G17)</f>
        <v>2284.7239999999997</v>
      </c>
      <c r="H8" s="522">
        <f aca="true" t="shared" si="2" ref="H8:H17">G8+F8</f>
        <v>15151.357000000002</v>
      </c>
      <c r="I8" s="524">
        <f aca="true" t="shared" si="3" ref="I8:I15">(D8/H8-1)*100</f>
        <v>-4.8123940317689184</v>
      </c>
      <c r="J8" s="521">
        <f>SUM(J9:J17)</f>
        <v>35778.978999999985</v>
      </c>
      <c r="K8" s="522">
        <f>SUM(K9:K17)</f>
        <v>3944.916999999999</v>
      </c>
      <c r="L8" s="522">
        <f aca="true" t="shared" si="4" ref="L8:L17">K8+J8</f>
        <v>39723.895999999986</v>
      </c>
      <c r="M8" s="523">
        <f aca="true" t="shared" si="5" ref="M8:M17">(L8/$L$8)</f>
        <v>1</v>
      </c>
      <c r="N8" s="521">
        <f>SUM(N9:N17)</f>
        <v>35573.54099999999</v>
      </c>
      <c r="O8" s="522">
        <f>SUM(O9:O17)</f>
        <v>6122.790000000002</v>
      </c>
      <c r="P8" s="522">
        <f aca="true" t="shared" si="6" ref="P8:P17">O8+N8</f>
        <v>41696.33099999999</v>
      </c>
      <c r="Q8" s="524">
        <f aca="true" t="shared" si="7" ref="Q8:Q15">(L8/P8-1)*100</f>
        <v>-4.730476165876574</v>
      </c>
    </row>
    <row r="9" spans="1:17" s="15" customFormat="1" ht="17.25" customHeight="1" thickTop="1">
      <c r="A9" s="224" t="s">
        <v>159</v>
      </c>
      <c r="B9" s="225">
        <v>5784.704999999999</v>
      </c>
      <c r="C9" s="226">
        <v>38.828</v>
      </c>
      <c r="D9" s="226">
        <f t="shared" si="0"/>
        <v>5823.532999999999</v>
      </c>
      <c r="E9" s="227">
        <f t="shared" si="1"/>
        <v>0.4037891131001107</v>
      </c>
      <c r="F9" s="225">
        <v>6401.826000000001</v>
      </c>
      <c r="G9" s="226"/>
      <c r="H9" s="226">
        <f t="shared" si="2"/>
        <v>6401.826000000001</v>
      </c>
      <c r="I9" s="228">
        <f t="shared" si="3"/>
        <v>-9.03325082562384</v>
      </c>
      <c r="J9" s="225">
        <v>15939.962999999985</v>
      </c>
      <c r="K9" s="226">
        <v>56.083999999999996</v>
      </c>
      <c r="L9" s="226">
        <f t="shared" si="4"/>
        <v>15996.046999999986</v>
      </c>
      <c r="M9" s="227">
        <f t="shared" si="5"/>
        <v>0.4026807189304894</v>
      </c>
      <c r="N9" s="225">
        <v>17253.090999999993</v>
      </c>
      <c r="O9" s="226">
        <v>64.68399999999998</v>
      </c>
      <c r="P9" s="226">
        <f t="shared" si="6"/>
        <v>17317.774999999994</v>
      </c>
      <c r="Q9" s="229">
        <f t="shared" si="7"/>
        <v>-7.632204483543692</v>
      </c>
    </row>
    <row r="10" spans="1:17" s="15" customFormat="1" ht="17.25" customHeight="1">
      <c r="A10" s="230" t="s">
        <v>176</v>
      </c>
      <c r="B10" s="231">
        <v>3791.5029999999997</v>
      </c>
      <c r="C10" s="232">
        <v>0</v>
      </c>
      <c r="D10" s="232">
        <f t="shared" si="0"/>
        <v>3791.5029999999997</v>
      </c>
      <c r="E10" s="233">
        <f t="shared" si="1"/>
        <v>0.26289327006241897</v>
      </c>
      <c r="F10" s="231">
        <v>2284.071</v>
      </c>
      <c r="G10" s="232"/>
      <c r="H10" s="232">
        <f t="shared" si="2"/>
        <v>2284.071</v>
      </c>
      <c r="I10" s="234">
        <f t="shared" si="3"/>
        <v>65.99759814821869</v>
      </c>
      <c r="J10" s="231">
        <v>10484.189</v>
      </c>
      <c r="K10" s="232"/>
      <c r="L10" s="232">
        <f t="shared" si="4"/>
        <v>10484.189</v>
      </c>
      <c r="M10" s="233">
        <f t="shared" si="5"/>
        <v>0.2639265040871118</v>
      </c>
      <c r="N10" s="231">
        <v>7016.635999999998</v>
      </c>
      <c r="O10" s="232"/>
      <c r="P10" s="232">
        <f t="shared" si="6"/>
        <v>7016.635999999998</v>
      </c>
      <c r="Q10" s="235">
        <f t="shared" si="7"/>
        <v>49.41902358908177</v>
      </c>
    </row>
    <row r="11" spans="1:17" s="15" customFormat="1" ht="17.25" customHeight="1">
      <c r="A11" s="230" t="s">
        <v>160</v>
      </c>
      <c r="B11" s="231">
        <v>2133.473</v>
      </c>
      <c r="C11" s="232">
        <v>4.501</v>
      </c>
      <c r="D11" s="232">
        <f t="shared" si="0"/>
        <v>2137.974</v>
      </c>
      <c r="E11" s="233">
        <f t="shared" si="1"/>
        <v>0.14824173320406978</v>
      </c>
      <c r="F11" s="231">
        <v>1716.2289999999998</v>
      </c>
      <c r="G11" s="232">
        <v>84.629</v>
      </c>
      <c r="H11" s="232">
        <f t="shared" si="2"/>
        <v>1800.8579999999997</v>
      </c>
      <c r="I11" s="234">
        <f t="shared" si="3"/>
        <v>18.719743588889326</v>
      </c>
      <c r="J11" s="231">
        <v>5644.149999999998</v>
      </c>
      <c r="K11" s="232">
        <v>6.1080000000000005</v>
      </c>
      <c r="L11" s="232">
        <f t="shared" si="4"/>
        <v>5650.257999999998</v>
      </c>
      <c r="M11" s="233">
        <f t="shared" si="5"/>
        <v>0.14223826383998187</v>
      </c>
      <c r="N11" s="231">
        <v>4957.105</v>
      </c>
      <c r="O11" s="232">
        <v>225.48099999999997</v>
      </c>
      <c r="P11" s="232">
        <f t="shared" si="6"/>
        <v>5182.585999999999</v>
      </c>
      <c r="Q11" s="235">
        <f t="shared" si="7"/>
        <v>9.023912000688439</v>
      </c>
    </row>
    <row r="12" spans="1:17" s="15" customFormat="1" ht="17.25" customHeight="1">
      <c r="A12" s="230" t="s">
        <v>177</v>
      </c>
      <c r="B12" s="231">
        <v>239.75400000000002</v>
      </c>
      <c r="C12" s="232">
        <v>553.162</v>
      </c>
      <c r="D12" s="232">
        <f t="shared" si="0"/>
        <v>792.916</v>
      </c>
      <c r="E12" s="233">
        <f t="shared" si="1"/>
        <v>0.05497879867820572</v>
      </c>
      <c r="F12" s="231">
        <v>474.5299999999999</v>
      </c>
      <c r="G12" s="232">
        <v>1248.447</v>
      </c>
      <c r="H12" s="232">
        <f t="shared" si="2"/>
        <v>1722.9769999999999</v>
      </c>
      <c r="I12" s="234">
        <f t="shared" si="3"/>
        <v>-53.97988481564175</v>
      </c>
      <c r="J12" s="231">
        <v>547.425</v>
      </c>
      <c r="K12" s="232">
        <v>1454.4949999999997</v>
      </c>
      <c r="L12" s="232">
        <f t="shared" si="4"/>
        <v>2001.9199999999996</v>
      </c>
      <c r="M12" s="233">
        <f t="shared" si="5"/>
        <v>0.05039586248035692</v>
      </c>
      <c r="N12" s="231">
        <v>730.414</v>
      </c>
      <c r="O12" s="232">
        <v>3312.5080000000003</v>
      </c>
      <c r="P12" s="232">
        <f t="shared" si="6"/>
        <v>4042.9220000000005</v>
      </c>
      <c r="Q12" s="235">
        <f t="shared" si="7"/>
        <v>-50.48333853584117</v>
      </c>
    </row>
    <row r="13" spans="1:17" s="15" customFormat="1" ht="17.25" customHeight="1">
      <c r="A13" s="230" t="s">
        <v>178</v>
      </c>
      <c r="B13" s="231">
        <v>124.69999999999999</v>
      </c>
      <c r="C13" s="232">
        <v>219.902</v>
      </c>
      <c r="D13" s="232">
        <f t="shared" si="0"/>
        <v>344.602</v>
      </c>
      <c r="E13" s="233">
        <f t="shared" si="1"/>
        <v>0.02389383488554531</v>
      </c>
      <c r="F13" s="231">
        <v>751.6550000000001</v>
      </c>
      <c r="G13" s="232">
        <v>291.12</v>
      </c>
      <c r="H13" s="232">
        <f t="shared" si="2"/>
        <v>1042.775</v>
      </c>
      <c r="I13" s="234">
        <f t="shared" si="3"/>
        <v>-66.95336961472992</v>
      </c>
      <c r="J13" s="231">
        <v>770.0910000000001</v>
      </c>
      <c r="K13" s="232">
        <v>579.7040000000001</v>
      </c>
      <c r="L13" s="232">
        <f t="shared" si="4"/>
        <v>1349.795</v>
      </c>
      <c r="M13" s="233">
        <f t="shared" si="5"/>
        <v>0.03397942135383701</v>
      </c>
      <c r="N13" s="231">
        <v>2491.8689999999997</v>
      </c>
      <c r="O13" s="232">
        <v>625.8040000000001</v>
      </c>
      <c r="P13" s="232">
        <f t="shared" si="6"/>
        <v>3117.673</v>
      </c>
      <c r="Q13" s="235">
        <f t="shared" si="7"/>
        <v>-56.70504892591365</v>
      </c>
    </row>
    <row r="14" spans="1:17" s="15" customFormat="1" ht="17.25" customHeight="1">
      <c r="A14" s="230" t="s">
        <v>179</v>
      </c>
      <c r="B14" s="231">
        <v>293.923</v>
      </c>
      <c r="C14" s="232">
        <v>0</v>
      </c>
      <c r="D14" s="232">
        <f t="shared" si="0"/>
        <v>293.923</v>
      </c>
      <c r="E14" s="233">
        <f t="shared" si="1"/>
        <v>0.020379880648005916</v>
      </c>
      <c r="F14" s="231">
        <v>424.951</v>
      </c>
      <c r="G14" s="232"/>
      <c r="H14" s="232">
        <f t="shared" si="2"/>
        <v>424.951</v>
      </c>
      <c r="I14" s="234">
        <f t="shared" si="3"/>
        <v>-30.833672588133698</v>
      </c>
      <c r="J14" s="231">
        <v>733.0419999999999</v>
      </c>
      <c r="K14" s="232">
        <v>68.406</v>
      </c>
      <c r="L14" s="232">
        <f t="shared" si="4"/>
        <v>801.4479999999999</v>
      </c>
      <c r="M14" s="233">
        <f t="shared" si="5"/>
        <v>0.020175463151952674</v>
      </c>
      <c r="N14" s="231">
        <v>844.515</v>
      </c>
      <c r="O14" s="232"/>
      <c r="P14" s="232">
        <f t="shared" si="6"/>
        <v>844.515</v>
      </c>
      <c r="Q14" s="235">
        <f t="shared" si="7"/>
        <v>-5.09961338756566</v>
      </c>
    </row>
    <row r="15" spans="1:17" s="15" customFormat="1" ht="17.25" customHeight="1">
      <c r="A15" s="230" t="s">
        <v>173</v>
      </c>
      <c r="B15" s="231">
        <v>263.56</v>
      </c>
      <c r="C15" s="232">
        <v>0</v>
      </c>
      <c r="D15" s="232">
        <f t="shared" si="0"/>
        <v>263.56</v>
      </c>
      <c r="E15" s="233">
        <f t="shared" si="1"/>
        <v>0.01827458668967192</v>
      </c>
      <c r="F15" s="231">
        <v>315.13</v>
      </c>
      <c r="G15" s="232"/>
      <c r="H15" s="232">
        <f t="shared" si="2"/>
        <v>315.13</v>
      </c>
      <c r="I15" s="234">
        <f t="shared" si="3"/>
        <v>-16.36467489607464</v>
      </c>
      <c r="J15" s="231">
        <v>705.1449999999996</v>
      </c>
      <c r="K15" s="232"/>
      <c r="L15" s="232">
        <f t="shared" si="4"/>
        <v>705.1449999999996</v>
      </c>
      <c r="M15" s="233">
        <f t="shared" si="5"/>
        <v>0.017751154116403888</v>
      </c>
      <c r="N15" s="231">
        <v>886.7260000000003</v>
      </c>
      <c r="O15" s="232"/>
      <c r="P15" s="232">
        <f t="shared" si="6"/>
        <v>886.7260000000003</v>
      </c>
      <c r="Q15" s="235">
        <f t="shared" si="7"/>
        <v>-20.477689838800327</v>
      </c>
    </row>
    <row r="16" spans="1:17" s="15" customFormat="1" ht="17.25" customHeight="1">
      <c r="A16" s="230" t="s">
        <v>164</v>
      </c>
      <c r="B16" s="231">
        <v>229.74299999999997</v>
      </c>
      <c r="C16" s="232">
        <v>0</v>
      </c>
      <c r="D16" s="232">
        <f t="shared" si="0"/>
        <v>229.74299999999997</v>
      </c>
      <c r="E16" s="233">
        <f t="shared" si="1"/>
        <v>0.01592980106937811</v>
      </c>
      <c r="F16" s="231">
        <v>280.222</v>
      </c>
      <c r="G16" s="232"/>
      <c r="H16" s="232">
        <f t="shared" si="2"/>
        <v>280.222</v>
      </c>
      <c r="I16" s="234"/>
      <c r="J16" s="231">
        <v>432.644</v>
      </c>
      <c r="K16" s="232">
        <v>10.147</v>
      </c>
      <c r="L16" s="232">
        <f t="shared" si="4"/>
        <v>442.791</v>
      </c>
      <c r="M16" s="233">
        <f t="shared" si="5"/>
        <v>0.011146716324098728</v>
      </c>
      <c r="N16" s="231">
        <v>779.032</v>
      </c>
      <c r="O16" s="232"/>
      <c r="P16" s="232">
        <f t="shared" si="6"/>
        <v>779.032</v>
      </c>
      <c r="Q16" s="235"/>
    </row>
    <row r="17" spans="1:17" s="15" customFormat="1" ht="17.25" customHeight="1" thickBot="1">
      <c r="A17" s="236" t="s">
        <v>175</v>
      </c>
      <c r="B17" s="237">
        <v>127.22299999999997</v>
      </c>
      <c r="C17" s="238">
        <v>617.2369999999997</v>
      </c>
      <c r="D17" s="238">
        <f t="shared" si="0"/>
        <v>744.4599999999997</v>
      </c>
      <c r="E17" s="239">
        <f t="shared" si="1"/>
        <v>0.05161898166259353</v>
      </c>
      <c r="F17" s="237">
        <v>218.019</v>
      </c>
      <c r="G17" s="238">
        <v>660.5279999999998</v>
      </c>
      <c r="H17" s="238">
        <f t="shared" si="2"/>
        <v>878.5469999999998</v>
      </c>
      <c r="I17" s="240">
        <f>(D17/H17-1)*100</f>
        <v>-15.26235932738944</v>
      </c>
      <c r="J17" s="237">
        <v>522.33</v>
      </c>
      <c r="K17" s="238">
        <v>1769.9729999999995</v>
      </c>
      <c r="L17" s="238">
        <f t="shared" si="4"/>
        <v>2292.3029999999994</v>
      </c>
      <c r="M17" s="239">
        <f t="shared" si="5"/>
        <v>0.05770589571576766</v>
      </c>
      <c r="N17" s="237">
        <v>614.153</v>
      </c>
      <c r="O17" s="238">
        <v>1894.313000000001</v>
      </c>
      <c r="P17" s="238">
        <f t="shared" si="6"/>
        <v>2508.4660000000013</v>
      </c>
      <c r="Q17" s="241">
        <f>(L17/P17-1)*100</f>
        <v>-8.617338245764616</v>
      </c>
    </row>
    <row r="18" s="14" customFormat="1" ht="6.75" customHeight="1" thickTop="1">
      <c r="A18" s="22"/>
    </row>
    <row r="19" ht="14.25">
      <c r="A19" s="12" t="s">
        <v>144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3 I3 Q18:Q65536 I18:I65536">
    <cfRule type="cellIs" priority="8" dxfId="97" operator="lessThan" stopIfTrue="1">
      <formula>0</formula>
    </cfRule>
  </conditionalFormatting>
  <conditionalFormatting sqref="Q8:Q17 I8:I17">
    <cfRule type="cellIs" priority="9" dxfId="97" operator="lessThan" stopIfTrue="1">
      <formula>0</formula>
    </cfRule>
    <cfRule type="cellIs" priority="10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8515625" style="23" customWidth="1"/>
    <col min="2" max="2" width="10.57421875" style="23" bestFit="1" customWidth="1"/>
    <col min="3" max="3" width="12.421875" style="23" bestFit="1" customWidth="1"/>
    <col min="4" max="4" width="9.57421875" style="23" bestFit="1" customWidth="1"/>
    <col min="5" max="5" width="11.7109375" style="23" bestFit="1" customWidth="1"/>
    <col min="6" max="6" width="11.7109375" style="23" customWidth="1"/>
    <col min="7" max="7" width="10.7109375" style="23" customWidth="1"/>
    <col min="8" max="8" width="10.421875" style="23" bestFit="1" customWidth="1"/>
    <col min="9" max="9" width="11.7109375" style="23" bestFit="1" customWidth="1"/>
    <col min="10" max="10" width="9.57421875" style="23" bestFit="1" customWidth="1"/>
    <col min="11" max="11" width="11.7109375" style="23" bestFit="1" customWidth="1"/>
    <col min="12" max="12" width="10.8515625" style="23" customWidth="1"/>
    <col min="13" max="13" width="9.421875" style="23" customWidth="1"/>
    <col min="14" max="14" width="11.140625" style="23" customWidth="1"/>
    <col min="15" max="15" width="12.421875" style="23" bestFit="1" customWidth="1"/>
    <col min="16" max="16" width="9.421875" style="23" customWidth="1"/>
    <col min="17" max="17" width="10.57421875" style="23" bestFit="1" customWidth="1"/>
    <col min="18" max="18" width="12.7109375" style="23" bestFit="1" customWidth="1"/>
    <col min="19" max="19" width="10.140625" style="23" customWidth="1"/>
    <col min="20" max="21" width="11.140625" style="23" bestFit="1" customWidth="1"/>
    <col min="22" max="23" width="10.28125" style="23" customWidth="1"/>
    <col min="24" max="24" width="12.7109375" style="23" customWidth="1"/>
    <col min="25" max="25" width="9.8515625" style="23" bestFit="1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643" t="s">
        <v>41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5" t="s">
        <v>40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7"/>
    </row>
    <row r="5" spans="1:25" s="41" customFormat="1" ht="19.5" customHeight="1" thickBot="1" thickTop="1">
      <c r="A5" s="646" t="s">
        <v>39</v>
      </c>
      <c r="B5" s="634" t="s">
        <v>33</v>
      </c>
      <c r="C5" s="635"/>
      <c r="D5" s="635"/>
      <c r="E5" s="635"/>
      <c r="F5" s="635"/>
      <c r="G5" s="635"/>
      <c r="H5" s="635"/>
      <c r="I5" s="635"/>
      <c r="J5" s="636"/>
      <c r="K5" s="636"/>
      <c r="L5" s="636"/>
      <c r="M5" s="637"/>
      <c r="N5" s="638" t="s">
        <v>32</v>
      </c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7"/>
    </row>
    <row r="6" spans="1:25" s="40" customFormat="1" ht="26.25" customHeight="1" thickBot="1">
      <c r="A6" s="647"/>
      <c r="B6" s="641" t="s">
        <v>154</v>
      </c>
      <c r="C6" s="630"/>
      <c r="D6" s="630"/>
      <c r="E6" s="630"/>
      <c r="F6" s="642"/>
      <c r="G6" s="631" t="s">
        <v>31</v>
      </c>
      <c r="H6" s="641" t="s">
        <v>155</v>
      </c>
      <c r="I6" s="630"/>
      <c r="J6" s="630"/>
      <c r="K6" s="630"/>
      <c r="L6" s="642"/>
      <c r="M6" s="631" t="s">
        <v>30</v>
      </c>
      <c r="N6" s="629" t="s">
        <v>156</v>
      </c>
      <c r="O6" s="630"/>
      <c r="P6" s="630"/>
      <c r="Q6" s="630"/>
      <c r="R6" s="630"/>
      <c r="S6" s="631" t="s">
        <v>31</v>
      </c>
      <c r="T6" s="629" t="s">
        <v>157</v>
      </c>
      <c r="U6" s="630"/>
      <c r="V6" s="630"/>
      <c r="W6" s="630"/>
      <c r="X6" s="630"/>
      <c r="Y6" s="631" t="s">
        <v>30</v>
      </c>
    </row>
    <row r="7" spans="1:25" s="35" customFormat="1" ht="26.25" customHeight="1">
      <c r="A7" s="648"/>
      <c r="B7" s="652" t="s">
        <v>20</v>
      </c>
      <c r="C7" s="653"/>
      <c r="D7" s="650" t="s">
        <v>19</v>
      </c>
      <c r="E7" s="651"/>
      <c r="F7" s="639" t="s">
        <v>15</v>
      </c>
      <c r="G7" s="632"/>
      <c r="H7" s="652" t="s">
        <v>20</v>
      </c>
      <c r="I7" s="653"/>
      <c r="J7" s="650" t="s">
        <v>19</v>
      </c>
      <c r="K7" s="651"/>
      <c r="L7" s="639" t="s">
        <v>15</v>
      </c>
      <c r="M7" s="632"/>
      <c r="N7" s="653" t="s">
        <v>20</v>
      </c>
      <c r="O7" s="653"/>
      <c r="P7" s="658" t="s">
        <v>19</v>
      </c>
      <c r="Q7" s="653"/>
      <c r="R7" s="639" t="s">
        <v>15</v>
      </c>
      <c r="S7" s="632"/>
      <c r="T7" s="659" t="s">
        <v>20</v>
      </c>
      <c r="U7" s="651"/>
      <c r="V7" s="650" t="s">
        <v>19</v>
      </c>
      <c r="W7" s="654"/>
      <c r="X7" s="639" t="s">
        <v>15</v>
      </c>
      <c r="Y7" s="632"/>
    </row>
    <row r="8" spans="1:25" s="35" customFormat="1" ht="31.5" thickBot="1">
      <c r="A8" s="649"/>
      <c r="B8" s="38" t="s">
        <v>17</v>
      </c>
      <c r="C8" s="36" t="s">
        <v>16</v>
      </c>
      <c r="D8" s="37" t="s">
        <v>17</v>
      </c>
      <c r="E8" s="36" t="s">
        <v>16</v>
      </c>
      <c r="F8" s="640"/>
      <c r="G8" s="633"/>
      <c r="H8" s="38" t="s">
        <v>17</v>
      </c>
      <c r="I8" s="36" t="s">
        <v>16</v>
      </c>
      <c r="J8" s="37" t="s">
        <v>17</v>
      </c>
      <c r="K8" s="36" t="s">
        <v>16</v>
      </c>
      <c r="L8" s="640"/>
      <c r="M8" s="633"/>
      <c r="N8" s="39" t="s">
        <v>17</v>
      </c>
      <c r="O8" s="36" t="s">
        <v>16</v>
      </c>
      <c r="P8" s="37" t="s">
        <v>17</v>
      </c>
      <c r="Q8" s="36" t="s">
        <v>16</v>
      </c>
      <c r="R8" s="640"/>
      <c r="S8" s="633"/>
      <c r="T8" s="38" t="s">
        <v>17</v>
      </c>
      <c r="U8" s="36" t="s">
        <v>16</v>
      </c>
      <c r="V8" s="37" t="s">
        <v>17</v>
      </c>
      <c r="W8" s="36" t="s">
        <v>16</v>
      </c>
      <c r="X8" s="640"/>
      <c r="Y8" s="633"/>
    </row>
    <row r="9" spans="1:25" s="223" customFormat="1" ht="18" customHeight="1" thickBot="1" thickTop="1">
      <c r="A9" s="212" t="s">
        <v>22</v>
      </c>
      <c r="B9" s="214">
        <f>SUM(B10:B44)</f>
        <v>588520</v>
      </c>
      <c r="C9" s="215">
        <f>SUM(C10:C44)</f>
        <v>543843</v>
      </c>
      <c r="D9" s="216">
        <f>SUM(D10:D44)</f>
        <v>6649</v>
      </c>
      <c r="E9" s="215">
        <f>SUM(E10:E44)</f>
        <v>5929</v>
      </c>
      <c r="F9" s="217">
        <f aca="true" t="shared" si="0" ref="F9:F16">SUM(B9:E9)</f>
        <v>1144941</v>
      </c>
      <c r="G9" s="218">
        <f aca="true" t="shared" si="1" ref="G9:G44">F9/$F$9</f>
        <v>1</v>
      </c>
      <c r="H9" s="219">
        <f>SUM(H10:H44)</f>
        <v>575513</v>
      </c>
      <c r="I9" s="215">
        <f>SUM(I10:I44)</f>
        <v>526506</v>
      </c>
      <c r="J9" s="216">
        <f>SUM(J10:J44)</f>
        <v>4169</v>
      </c>
      <c r="K9" s="215">
        <f>SUM(K10:K44)</f>
        <v>4335</v>
      </c>
      <c r="L9" s="217">
        <f aca="true" t="shared" si="2" ref="L9:L16">SUM(H9:K9)</f>
        <v>1110523</v>
      </c>
      <c r="M9" s="220">
        <f aca="true" t="shared" si="3" ref="M9:M16">IF(ISERROR(F9/L9-1),"         /0",(F9/L9-1))</f>
        <v>0.030992604385501332</v>
      </c>
      <c r="N9" s="221">
        <f>SUM(N10:N44)</f>
        <v>1763327</v>
      </c>
      <c r="O9" s="215">
        <f>SUM(O10:O44)</f>
        <v>1718941</v>
      </c>
      <c r="P9" s="216">
        <f>SUM(P10:P44)</f>
        <v>14851</v>
      </c>
      <c r="Q9" s="215">
        <f>SUM(Q10:Q44)</f>
        <v>14366</v>
      </c>
      <c r="R9" s="217">
        <f aca="true" t="shared" si="4" ref="R9:R16">SUM(N9:Q9)</f>
        <v>3511485</v>
      </c>
      <c r="S9" s="218">
        <f aca="true" t="shared" si="5" ref="S9:S44">R9/$R$9</f>
        <v>1</v>
      </c>
      <c r="T9" s="219">
        <f>SUM(T10:T44)</f>
        <v>1634123</v>
      </c>
      <c r="U9" s="215">
        <f>SUM(U10:U44)</f>
        <v>1565305</v>
      </c>
      <c r="V9" s="216">
        <f>SUM(V10:V44)</f>
        <v>22074</v>
      </c>
      <c r="W9" s="215">
        <f>SUM(W10:W44)</f>
        <v>22152</v>
      </c>
      <c r="X9" s="217">
        <f aca="true" t="shared" si="6" ref="X9:X16">SUM(T9:W9)</f>
        <v>3243654</v>
      </c>
      <c r="Y9" s="222">
        <f>IF(ISERROR(R9/X9-1),"         /0",(R9/X9-1))</f>
        <v>0.08257076741230729</v>
      </c>
    </row>
    <row r="10" spans="1:25" ht="19.5" customHeight="1" thickTop="1">
      <c r="A10" s="320" t="s">
        <v>159</v>
      </c>
      <c r="B10" s="321">
        <v>168108</v>
      </c>
      <c r="C10" s="322">
        <v>168201</v>
      </c>
      <c r="D10" s="323">
        <v>4900</v>
      </c>
      <c r="E10" s="322">
        <v>4410</v>
      </c>
      <c r="F10" s="324">
        <f t="shared" si="0"/>
        <v>345619</v>
      </c>
      <c r="G10" s="325">
        <f t="shared" si="1"/>
        <v>0.3018662096998885</v>
      </c>
      <c r="H10" s="326">
        <v>173394</v>
      </c>
      <c r="I10" s="322">
        <v>163790</v>
      </c>
      <c r="J10" s="323">
        <v>1538</v>
      </c>
      <c r="K10" s="322">
        <v>1485</v>
      </c>
      <c r="L10" s="324">
        <f t="shared" si="2"/>
        <v>340207</v>
      </c>
      <c r="M10" s="327">
        <f t="shared" si="3"/>
        <v>0.01590796191730326</v>
      </c>
      <c r="N10" s="321">
        <v>510449</v>
      </c>
      <c r="O10" s="322">
        <v>533369</v>
      </c>
      <c r="P10" s="323">
        <v>7140</v>
      </c>
      <c r="Q10" s="322">
        <v>7118</v>
      </c>
      <c r="R10" s="324">
        <f t="shared" si="4"/>
        <v>1058076</v>
      </c>
      <c r="S10" s="325">
        <f t="shared" si="5"/>
        <v>0.30131867286917074</v>
      </c>
      <c r="T10" s="326">
        <v>474725</v>
      </c>
      <c r="U10" s="322">
        <v>474684</v>
      </c>
      <c r="V10" s="323">
        <v>6971</v>
      </c>
      <c r="W10" s="322">
        <v>7535</v>
      </c>
      <c r="X10" s="324">
        <f t="shared" si="6"/>
        <v>963915</v>
      </c>
      <c r="Y10" s="328">
        <f aca="true" t="shared" si="7" ref="Y10:Y16">IF(ISERROR(R10/X10-1),"         /0",IF(R10/X10&gt;5,"  *  ",(R10/X10-1)))</f>
        <v>0.09768599928416921</v>
      </c>
    </row>
    <row r="11" spans="1:25" ht="19.5" customHeight="1">
      <c r="A11" s="329" t="s">
        <v>164</v>
      </c>
      <c r="B11" s="330">
        <v>84058</v>
      </c>
      <c r="C11" s="331">
        <v>75047</v>
      </c>
      <c r="D11" s="332">
        <v>0</v>
      </c>
      <c r="E11" s="331">
        <v>61</v>
      </c>
      <c r="F11" s="333">
        <f t="shared" si="0"/>
        <v>159166</v>
      </c>
      <c r="G11" s="334">
        <f t="shared" si="1"/>
        <v>0.1390167702964607</v>
      </c>
      <c r="H11" s="335">
        <v>79426</v>
      </c>
      <c r="I11" s="331">
        <v>71705</v>
      </c>
      <c r="J11" s="332"/>
      <c r="K11" s="331">
        <v>174</v>
      </c>
      <c r="L11" s="333">
        <f t="shared" si="2"/>
        <v>151305</v>
      </c>
      <c r="M11" s="336">
        <f t="shared" si="3"/>
        <v>0.05195466111496638</v>
      </c>
      <c r="N11" s="330">
        <v>258843</v>
      </c>
      <c r="O11" s="331">
        <v>241221</v>
      </c>
      <c r="P11" s="332">
        <v>0</v>
      </c>
      <c r="Q11" s="331">
        <v>61</v>
      </c>
      <c r="R11" s="333">
        <f t="shared" si="4"/>
        <v>500125</v>
      </c>
      <c r="S11" s="334">
        <f t="shared" si="5"/>
        <v>0.1424254980442747</v>
      </c>
      <c r="T11" s="335">
        <v>237252</v>
      </c>
      <c r="U11" s="331">
        <v>218221</v>
      </c>
      <c r="V11" s="332">
        <v>180</v>
      </c>
      <c r="W11" s="331">
        <v>295</v>
      </c>
      <c r="X11" s="333">
        <f t="shared" si="6"/>
        <v>455948</v>
      </c>
      <c r="Y11" s="337">
        <f t="shared" si="7"/>
        <v>0.09689043487415239</v>
      </c>
    </row>
    <row r="12" spans="1:25" ht="19.5" customHeight="1">
      <c r="A12" s="329" t="s">
        <v>180</v>
      </c>
      <c r="B12" s="330">
        <v>44820</v>
      </c>
      <c r="C12" s="331">
        <v>46436</v>
      </c>
      <c r="D12" s="332">
        <v>0</v>
      </c>
      <c r="E12" s="331">
        <v>0</v>
      </c>
      <c r="F12" s="333">
        <f t="shared" si="0"/>
        <v>91256</v>
      </c>
      <c r="G12" s="334">
        <f>F12/$F$9</f>
        <v>0.07970367032013004</v>
      </c>
      <c r="H12" s="335">
        <v>37452</v>
      </c>
      <c r="I12" s="331">
        <v>38903</v>
      </c>
      <c r="J12" s="332"/>
      <c r="K12" s="331">
        <v>116</v>
      </c>
      <c r="L12" s="333">
        <f t="shared" si="2"/>
        <v>76471</v>
      </c>
      <c r="M12" s="336">
        <f t="shared" si="3"/>
        <v>0.1933412666239489</v>
      </c>
      <c r="N12" s="330">
        <v>125101</v>
      </c>
      <c r="O12" s="331">
        <v>128962</v>
      </c>
      <c r="P12" s="332"/>
      <c r="Q12" s="331"/>
      <c r="R12" s="333">
        <f t="shared" si="4"/>
        <v>254063</v>
      </c>
      <c r="S12" s="334">
        <f>R12/$R$9</f>
        <v>0.07235201061659098</v>
      </c>
      <c r="T12" s="335">
        <v>98162</v>
      </c>
      <c r="U12" s="331">
        <v>100315</v>
      </c>
      <c r="V12" s="332">
        <v>109</v>
      </c>
      <c r="W12" s="331">
        <v>116</v>
      </c>
      <c r="X12" s="333">
        <f t="shared" si="6"/>
        <v>198702</v>
      </c>
      <c r="Y12" s="337">
        <f t="shared" si="7"/>
        <v>0.2786131996658312</v>
      </c>
    </row>
    <row r="13" spans="1:25" ht="19.5" customHeight="1">
      <c r="A13" s="329" t="s">
        <v>181</v>
      </c>
      <c r="B13" s="330">
        <v>34336</v>
      </c>
      <c r="C13" s="331">
        <v>32409</v>
      </c>
      <c r="D13" s="332">
        <v>0</v>
      </c>
      <c r="E13" s="331">
        <v>0</v>
      </c>
      <c r="F13" s="333">
        <f t="shared" si="0"/>
        <v>66745</v>
      </c>
      <c r="G13" s="334">
        <f>F13/$F$9</f>
        <v>0.05829558029627727</v>
      </c>
      <c r="H13" s="335">
        <v>31710</v>
      </c>
      <c r="I13" s="331">
        <v>28428</v>
      </c>
      <c r="J13" s="332"/>
      <c r="K13" s="331"/>
      <c r="L13" s="333">
        <f t="shared" si="2"/>
        <v>60138</v>
      </c>
      <c r="M13" s="336">
        <f t="shared" si="3"/>
        <v>0.10986397951378502</v>
      </c>
      <c r="N13" s="330">
        <v>98360</v>
      </c>
      <c r="O13" s="331">
        <v>94563</v>
      </c>
      <c r="P13" s="332"/>
      <c r="Q13" s="331"/>
      <c r="R13" s="333">
        <f t="shared" si="4"/>
        <v>192923</v>
      </c>
      <c r="S13" s="334">
        <f>R13/$R$9</f>
        <v>0.05494057357499747</v>
      </c>
      <c r="T13" s="335">
        <v>90251</v>
      </c>
      <c r="U13" s="331">
        <v>87252</v>
      </c>
      <c r="V13" s="332"/>
      <c r="W13" s="331"/>
      <c r="X13" s="333">
        <f t="shared" si="6"/>
        <v>177503</v>
      </c>
      <c r="Y13" s="337">
        <f t="shared" si="7"/>
        <v>0.08687177118133205</v>
      </c>
    </row>
    <row r="14" spans="1:25" ht="19.5" customHeight="1">
      <c r="A14" s="329" t="s">
        <v>182</v>
      </c>
      <c r="B14" s="330">
        <v>24315</v>
      </c>
      <c r="C14" s="331">
        <v>22322</v>
      </c>
      <c r="D14" s="332">
        <v>0</v>
      </c>
      <c r="E14" s="331">
        <v>0</v>
      </c>
      <c r="F14" s="333">
        <f t="shared" si="0"/>
        <v>46637</v>
      </c>
      <c r="G14" s="334">
        <f>F14/$F$9</f>
        <v>0.04073310327781082</v>
      </c>
      <c r="H14" s="335">
        <v>13942</v>
      </c>
      <c r="I14" s="331">
        <v>11787</v>
      </c>
      <c r="J14" s="332"/>
      <c r="K14" s="331"/>
      <c r="L14" s="333">
        <f t="shared" si="2"/>
        <v>25729</v>
      </c>
      <c r="M14" s="336">
        <f t="shared" si="3"/>
        <v>0.8126238874421858</v>
      </c>
      <c r="N14" s="330">
        <v>67625</v>
      </c>
      <c r="O14" s="331">
        <v>64703</v>
      </c>
      <c r="P14" s="332"/>
      <c r="Q14" s="331"/>
      <c r="R14" s="333">
        <f t="shared" si="4"/>
        <v>132328</v>
      </c>
      <c r="S14" s="334">
        <f>R14/$R$9</f>
        <v>0.03768434152502431</v>
      </c>
      <c r="T14" s="335">
        <v>39432</v>
      </c>
      <c r="U14" s="331">
        <v>36934</v>
      </c>
      <c r="V14" s="332"/>
      <c r="W14" s="331"/>
      <c r="X14" s="333">
        <f t="shared" si="6"/>
        <v>76366</v>
      </c>
      <c r="Y14" s="337">
        <f t="shared" si="7"/>
        <v>0.7328130319775816</v>
      </c>
    </row>
    <row r="15" spans="1:25" ht="19.5" customHeight="1">
      <c r="A15" s="329" t="s">
        <v>183</v>
      </c>
      <c r="B15" s="330">
        <v>18798</v>
      </c>
      <c r="C15" s="331">
        <v>15703</v>
      </c>
      <c r="D15" s="332">
        <v>0</v>
      </c>
      <c r="E15" s="331">
        <v>0</v>
      </c>
      <c r="F15" s="333">
        <f t="shared" si="0"/>
        <v>34501</v>
      </c>
      <c r="G15" s="334">
        <f>F15/$F$9</f>
        <v>0.03013343045624185</v>
      </c>
      <c r="H15" s="335">
        <v>17651</v>
      </c>
      <c r="I15" s="331">
        <v>15322</v>
      </c>
      <c r="J15" s="332"/>
      <c r="K15" s="331"/>
      <c r="L15" s="333">
        <f t="shared" si="2"/>
        <v>32973</v>
      </c>
      <c r="M15" s="336">
        <f t="shared" si="3"/>
        <v>0.04634094562217572</v>
      </c>
      <c r="N15" s="330">
        <v>56001</v>
      </c>
      <c r="O15" s="331">
        <v>51759</v>
      </c>
      <c r="P15" s="332"/>
      <c r="Q15" s="331"/>
      <c r="R15" s="333">
        <f t="shared" si="4"/>
        <v>107760</v>
      </c>
      <c r="S15" s="334">
        <f>R15/$R$9</f>
        <v>0.030687871370659422</v>
      </c>
      <c r="T15" s="335">
        <v>45543</v>
      </c>
      <c r="U15" s="331">
        <v>41870</v>
      </c>
      <c r="V15" s="332"/>
      <c r="W15" s="331"/>
      <c r="X15" s="333">
        <f t="shared" si="6"/>
        <v>87413</v>
      </c>
      <c r="Y15" s="337">
        <f t="shared" si="7"/>
        <v>0.23276858133229616</v>
      </c>
    </row>
    <row r="16" spans="1:25" ht="19.5" customHeight="1">
      <c r="A16" s="329" t="s">
        <v>184</v>
      </c>
      <c r="B16" s="330">
        <v>16506</v>
      </c>
      <c r="C16" s="331">
        <v>14744</v>
      </c>
      <c r="D16" s="332">
        <v>0</v>
      </c>
      <c r="E16" s="331">
        <v>0</v>
      </c>
      <c r="F16" s="333">
        <f t="shared" si="0"/>
        <v>31250</v>
      </c>
      <c r="G16" s="334">
        <f>F16/$F$9</f>
        <v>0.027293982834049966</v>
      </c>
      <c r="H16" s="335">
        <v>17478</v>
      </c>
      <c r="I16" s="331">
        <v>16133</v>
      </c>
      <c r="J16" s="332"/>
      <c r="K16" s="331"/>
      <c r="L16" s="333">
        <f t="shared" si="2"/>
        <v>33611</v>
      </c>
      <c r="M16" s="336">
        <f t="shared" si="3"/>
        <v>-0.07024486031358779</v>
      </c>
      <c r="N16" s="330">
        <v>53178</v>
      </c>
      <c r="O16" s="331">
        <v>50914</v>
      </c>
      <c r="P16" s="332"/>
      <c r="Q16" s="331"/>
      <c r="R16" s="333">
        <f t="shared" si="4"/>
        <v>104092</v>
      </c>
      <c r="S16" s="334">
        <f>R16/$R$9</f>
        <v>0.029643299060084265</v>
      </c>
      <c r="T16" s="335">
        <v>53902</v>
      </c>
      <c r="U16" s="331">
        <v>51593</v>
      </c>
      <c r="V16" s="332"/>
      <c r="W16" s="331"/>
      <c r="X16" s="333">
        <f t="shared" si="6"/>
        <v>105495</v>
      </c>
      <c r="Y16" s="337">
        <f t="shared" si="7"/>
        <v>-0.013299208493293468</v>
      </c>
    </row>
    <row r="17" spans="1:25" ht="19.5" customHeight="1">
      <c r="A17" s="329" t="s">
        <v>185</v>
      </c>
      <c r="B17" s="330">
        <v>15745</v>
      </c>
      <c r="C17" s="331">
        <v>13578</v>
      </c>
      <c r="D17" s="332">
        <v>279</v>
      </c>
      <c r="E17" s="331">
        <v>0</v>
      </c>
      <c r="F17" s="333">
        <f aca="true" t="shared" si="8" ref="F17:F23">SUM(B17:E17)</f>
        <v>29602</v>
      </c>
      <c r="G17" s="334">
        <f aca="true" t="shared" si="9" ref="G17:G23">F17/$F$9</f>
        <v>0.025854607355313506</v>
      </c>
      <c r="H17" s="335">
        <v>14552</v>
      </c>
      <c r="I17" s="331">
        <v>13028</v>
      </c>
      <c r="J17" s="332"/>
      <c r="K17" s="331"/>
      <c r="L17" s="333">
        <f aca="true" t="shared" si="10" ref="L17:L23">SUM(H17:K17)</f>
        <v>27580</v>
      </c>
      <c r="M17" s="336">
        <f aca="true" t="shared" si="11" ref="M17:M23">IF(ISERROR(F17/L17-1),"         /0",(F17/L17-1))</f>
        <v>0.07331399564902097</v>
      </c>
      <c r="N17" s="330">
        <v>43333</v>
      </c>
      <c r="O17" s="331">
        <v>41177</v>
      </c>
      <c r="P17" s="332">
        <v>403</v>
      </c>
      <c r="Q17" s="331">
        <v>113</v>
      </c>
      <c r="R17" s="333">
        <f aca="true" t="shared" si="12" ref="R17:R23">SUM(N17:Q17)</f>
        <v>85026</v>
      </c>
      <c r="S17" s="334">
        <f aca="true" t="shared" si="13" ref="S17:S23">R17/$R$9</f>
        <v>0.02421368737158211</v>
      </c>
      <c r="T17" s="335">
        <v>41402</v>
      </c>
      <c r="U17" s="331">
        <v>39709</v>
      </c>
      <c r="V17" s="332"/>
      <c r="W17" s="331"/>
      <c r="X17" s="333">
        <f aca="true" t="shared" si="14" ref="X17:X23">SUM(T17:W17)</f>
        <v>81111</v>
      </c>
      <c r="Y17" s="337">
        <f aca="true" t="shared" si="15" ref="Y17:Y23">IF(ISERROR(R17/X17-1),"         /0",IF(R17/X17&gt;5,"  *  ",(R17/X17-1)))</f>
        <v>0.048267189407108724</v>
      </c>
    </row>
    <row r="18" spans="1:25" ht="19.5" customHeight="1">
      <c r="A18" s="329" t="s">
        <v>186</v>
      </c>
      <c r="B18" s="330">
        <v>15018</v>
      </c>
      <c r="C18" s="331">
        <v>14500</v>
      </c>
      <c r="D18" s="332">
        <v>0</v>
      </c>
      <c r="E18" s="331">
        <v>0</v>
      </c>
      <c r="F18" s="333">
        <f t="shared" si="8"/>
        <v>29518</v>
      </c>
      <c r="G18" s="334">
        <f t="shared" si="9"/>
        <v>0.025781241129455578</v>
      </c>
      <c r="H18" s="335">
        <v>13882</v>
      </c>
      <c r="I18" s="331">
        <v>13931</v>
      </c>
      <c r="J18" s="332"/>
      <c r="K18" s="331"/>
      <c r="L18" s="333">
        <f t="shared" si="10"/>
        <v>27813</v>
      </c>
      <c r="M18" s="336">
        <f t="shared" si="11"/>
        <v>0.061302268723258946</v>
      </c>
      <c r="N18" s="330">
        <v>46179</v>
      </c>
      <c r="O18" s="331">
        <v>44593</v>
      </c>
      <c r="P18" s="332"/>
      <c r="Q18" s="331"/>
      <c r="R18" s="333">
        <f t="shared" si="12"/>
        <v>90772</v>
      </c>
      <c r="S18" s="334">
        <f t="shared" si="13"/>
        <v>0.025850032108922578</v>
      </c>
      <c r="T18" s="335">
        <v>40534</v>
      </c>
      <c r="U18" s="331">
        <v>40383</v>
      </c>
      <c r="V18" s="332"/>
      <c r="W18" s="331"/>
      <c r="X18" s="333">
        <f t="shared" si="14"/>
        <v>80917</v>
      </c>
      <c r="Y18" s="337">
        <f t="shared" si="15"/>
        <v>0.12179146532867002</v>
      </c>
    </row>
    <row r="19" spans="1:25" ht="19.5" customHeight="1">
      <c r="A19" s="329" t="s">
        <v>187</v>
      </c>
      <c r="B19" s="330">
        <v>14380</v>
      </c>
      <c r="C19" s="331">
        <v>12333</v>
      </c>
      <c r="D19" s="332">
        <v>0</v>
      </c>
      <c r="E19" s="331">
        <v>0</v>
      </c>
      <c r="F19" s="333">
        <f t="shared" si="8"/>
        <v>26713</v>
      </c>
      <c r="G19" s="334">
        <f t="shared" si="9"/>
        <v>0.023331333230271253</v>
      </c>
      <c r="H19" s="335">
        <v>23432</v>
      </c>
      <c r="I19" s="331">
        <v>19692</v>
      </c>
      <c r="J19" s="332">
        <v>109</v>
      </c>
      <c r="K19" s="331">
        <v>0</v>
      </c>
      <c r="L19" s="333">
        <f t="shared" si="10"/>
        <v>43233</v>
      </c>
      <c r="M19" s="336">
        <f t="shared" si="11"/>
        <v>-0.3821155136122869</v>
      </c>
      <c r="N19" s="330">
        <v>42235</v>
      </c>
      <c r="O19" s="331">
        <v>39974</v>
      </c>
      <c r="P19" s="332">
        <v>0</v>
      </c>
      <c r="Q19" s="331">
        <v>0</v>
      </c>
      <c r="R19" s="333">
        <f t="shared" si="12"/>
        <v>82209</v>
      </c>
      <c r="S19" s="334">
        <f t="shared" si="13"/>
        <v>0.023411462671775615</v>
      </c>
      <c r="T19" s="335">
        <v>68377</v>
      </c>
      <c r="U19" s="331">
        <v>63791</v>
      </c>
      <c r="V19" s="332">
        <v>251</v>
      </c>
      <c r="W19" s="331">
        <v>0</v>
      </c>
      <c r="X19" s="333">
        <f t="shared" si="14"/>
        <v>132419</v>
      </c>
      <c r="Y19" s="337">
        <f t="shared" si="15"/>
        <v>-0.3791751938921152</v>
      </c>
    </row>
    <row r="20" spans="1:25" ht="19.5" customHeight="1">
      <c r="A20" s="329" t="s">
        <v>188</v>
      </c>
      <c r="B20" s="330">
        <v>14493</v>
      </c>
      <c r="C20" s="331">
        <v>9134</v>
      </c>
      <c r="D20" s="332">
        <v>0</v>
      </c>
      <c r="E20" s="331">
        <v>0</v>
      </c>
      <c r="F20" s="333">
        <f t="shared" si="8"/>
        <v>23627</v>
      </c>
      <c r="G20" s="334">
        <f t="shared" si="9"/>
        <v>0.020635997837443153</v>
      </c>
      <c r="H20" s="335">
        <v>14177</v>
      </c>
      <c r="I20" s="331">
        <v>10523</v>
      </c>
      <c r="J20" s="332"/>
      <c r="K20" s="331"/>
      <c r="L20" s="333">
        <f t="shared" si="10"/>
        <v>24700</v>
      </c>
      <c r="M20" s="336">
        <f t="shared" si="11"/>
        <v>-0.043441295546558734</v>
      </c>
      <c r="N20" s="330">
        <v>41079</v>
      </c>
      <c r="O20" s="331">
        <v>33524</v>
      </c>
      <c r="P20" s="332"/>
      <c r="Q20" s="331"/>
      <c r="R20" s="333">
        <f t="shared" si="12"/>
        <v>74603</v>
      </c>
      <c r="S20" s="334">
        <f t="shared" si="13"/>
        <v>0.021245427504317974</v>
      </c>
      <c r="T20" s="335">
        <v>39600</v>
      </c>
      <c r="U20" s="331">
        <v>33755</v>
      </c>
      <c r="V20" s="332"/>
      <c r="W20" s="331"/>
      <c r="X20" s="333">
        <f t="shared" si="14"/>
        <v>73355</v>
      </c>
      <c r="Y20" s="337">
        <f t="shared" si="15"/>
        <v>0.017013155204144148</v>
      </c>
    </row>
    <row r="21" spans="1:25" ht="19.5" customHeight="1">
      <c r="A21" s="329" t="s">
        <v>189</v>
      </c>
      <c r="B21" s="330">
        <v>11630</v>
      </c>
      <c r="C21" s="331">
        <v>10532</v>
      </c>
      <c r="D21" s="332">
        <v>551</v>
      </c>
      <c r="E21" s="331">
        <v>532</v>
      </c>
      <c r="F21" s="333">
        <f t="shared" si="8"/>
        <v>23245</v>
      </c>
      <c r="G21" s="334">
        <f t="shared" si="9"/>
        <v>0.020302356191279725</v>
      </c>
      <c r="H21" s="335">
        <v>9885</v>
      </c>
      <c r="I21" s="331">
        <v>9174</v>
      </c>
      <c r="J21" s="332">
        <v>142</v>
      </c>
      <c r="K21" s="331">
        <v>100</v>
      </c>
      <c r="L21" s="333">
        <f t="shared" si="10"/>
        <v>19301</v>
      </c>
      <c r="M21" s="336">
        <f t="shared" si="11"/>
        <v>0.20434174395109062</v>
      </c>
      <c r="N21" s="330">
        <v>34652</v>
      </c>
      <c r="O21" s="331">
        <v>32949</v>
      </c>
      <c r="P21" s="332">
        <v>2127</v>
      </c>
      <c r="Q21" s="331">
        <v>2035</v>
      </c>
      <c r="R21" s="333">
        <f t="shared" si="12"/>
        <v>71763</v>
      </c>
      <c r="S21" s="334">
        <f t="shared" si="13"/>
        <v>0.0204366528690853</v>
      </c>
      <c r="T21" s="335">
        <v>29574</v>
      </c>
      <c r="U21" s="331">
        <v>28525</v>
      </c>
      <c r="V21" s="332">
        <v>1739</v>
      </c>
      <c r="W21" s="331">
        <v>1651</v>
      </c>
      <c r="X21" s="333">
        <f t="shared" si="14"/>
        <v>61489</v>
      </c>
      <c r="Y21" s="337">
        <f t="shared" si="15"/>
        <v>0.1670867960122948</v>
      </c>
    </row>
    <row r="22" spans="1:25" ht="19.5" customHeight="1">
      <c r="A22" s="329" t="s">
        <v>190</v>
      </c>
      <c r="B22" s="330">
        <v>10695</v>
      </c>
      <c r="C22" s="331">
        <v>11315</v>
      </c>
      <c r="D22" s="332">
        <v>0</v>
      </c>
      <c r="E22" s="331">
        <v>0</v>
      </c>
      <c r="F22" s="333">
        <f t="shared" si="8"/>
        <v>22010</v>
      </c>
      <c r="G22" s="334">
        <f t="shared" si="9"/>
        <v>0.01922369798967807</v>
      </c>
      <c r="H22" s="335">
        <v>10890</v>
      </c>
      <c r="I22" s="331">
        <v>10195</v>
      </c>
      <c r="J22" s="332"/>
      <c r="K22" s="331"/>
      <c r="L22" s="333">
        <f t="shared" si="10"/>
        <v>21085</v>
      </c>
      <c r="M22" s="336">
        <f t="shared" si="11"/>
        <v>0.04387004979843501</v>
      </c>
      <c r="N22" s="330">
        <v>31577</v>
      </c>
      <c r="O22" s="331">
        <v>33174</v>
      </c>
      <c r="P22" s="332"/>
      <c r="Q22" s="331"/>
      <c r="R22" s="333">
        <f t="shared" si="12"/>
        <v>64751</v>
      </c>
      <c r="S22" s="334">
        <f t="shared" si="13"/>
        <v>0.018439776903503787</v>
      </c>
      <c r="T22" s="335">
        <v>32263</v>
      </c>
      <c r="U22" s="331">
        <v>31769</v>
      </c>
      <c r="V22" s="332"/>
      <c r="W22" s="331"/>
      <c r="X22" s="333">
        <f t="shared" si="14"/>
        <v>64032</v>
      </c>
      <c r="Y22" s="337">
        <f t="shared" si="15"/>
        <v>0.011228760619690137</v>
      </c>
    </row>
    <row r="23" spans="1:25" ht="19.5" customHeight="1">
      <c r="A23" s="329" t="s">
        <v>191</v>
      </c>
      <c r="B23" s="330">
        <v>11220</v>
      </c>
      <c r="C23" s="331">
        <v>10619</v>
      </c>
      <c r="D23" s="332">
        <v>0</v>
      </c>
      <c r="E23" s="331">
        <v>0</v>
      </c>
      <c r="F23" s="333">
        <f t="shared" si="8"/>
        <v>21839</v>
      </c>
      <c r="G23" s="334">
        <f t="shared" si="9"/>
        <v>0.01907434531561015</v>
      </c>
      <c r="H23" s="335">
        <v>10874</v>
      </c>
      <c r="I23" s="331">
        <v>10406</v>
      </c>
      <c r="J23" s="332"/>
      <c r="K23" s="331"/>
      <c r="L23" s="333">
        <f t="shared" si="10"/>
        <v>21280</v>
      </c>
      <c r="M23" s="336">
        <f t="shared" si="11"/>
        <v>0.026268796992481303</v>
      </c>
      <c r="N23" s="330">
        <v>33416</v>
      </c>
      <c r="O23" s="331">
        <v>32514</v>
      </c>
      <c r="P23" s="332"/>
      <c r="Q23" s="331"/>
      <c r="R23" s="333">
        <f t="shared" si="12"/>
        <v>65930</v>
      </c>
      <c r="S23" s="334">
        <f t="shared" si="13"/>
        <v>0.018775532289045802</v>
      </c>
      <c r="T23" s="335">
        <v>32734</v>
      </c>
      <c r="U23" s="331">
        <v>30950</v>
      </c>
      <c r="V23" s="332"/>
      <c r="W23" s="331"/>
      <c r="X23" s="333">
        <f t="shared" si="14"/>
        <v>63684</v>
      </c>
      <c r="Y23" s="337">
        <f t="shared" si="15"/>
        <v>0.03526788518309143</v>
      </c>
    </row>
    <row r="24" spans="1:25" ht="19.5" customHeight="1">
      <c r="A24" s="329" t="s">
        <v>192</v>
      </c>
      <c r="B24" s="330">
        <v>9091</v>
      </c>
      <c r="C24" s="331">
        <v>8111</v>
      </c>
      <c r="D24" s="332">
        <v>0</v>
      </c>
      <c r="E24" s="331">
        <v>0</v>
      </c>
      <c r="F24" s="333">
        <f aca="true" t="shared" si="16" ref="F24:F44">SUM(B24:E24)</f>
        <v>17202</v>
      </c>
      <c r="G24" s="334">
        <f t="shared" si="1"/>
        <v>0.01502435496676248</v>
      </c>
      <c r="H24" s="335">
        <v>9261</v>
      </c>
      <c r="I24" s="331">
        <v>8092</v>
      </c>
      <c r="J24" s="332"/>
      <c r="K24" s="331"/>
      <c r="L24" s="333">
        <f aca="true" t="shared" si="17" ref="L24:L44">SUM(H24:K24)</f>
        <v>17353</v>
      </c>
      <c r="M24" s="336">
        <f aca="true" t="shared" si="18" ref="M24:M34">IF(ISERROR(F24/L24-1),"         /0",(F24/L24-1))</f>
        <v>-0.00870166541808337</v>
      </c>
      <c r="N24" s="330">
        <v>22661</v>
      </c>
      <c r="O24" s="331">
        <v>21103</v>
      </c>
      <c r="P24" s="332"/>
      <c r="Q24" s="331"/>
      <c r="R24" s="333">
        <f aca="true" t="shared" si="19" ref="R24:R44">SUM(N24:Q24)</f>
        <v>43764</v>
      </c>
      <c r="S24" s="334">
        <f t="shared" si="5"/>
        <v>0.012463103217015024</v>
      </c>
      <c r="T24" s="335">
        <v>24822</v>
      </c>
      <c r="U24" s="331">
        <v>22740</v>
      </c>
      <c r="V24" s="332"/>
      <c r="W24" s="331"/>
      <c r="X24" s="333">
        <f aca="true" t="shared" si="20" ref="X24:X44">SUM(T24:W24)</f>
        <v>47562</v>
      </c>
      <c r="Y24" s="337">
        <f aca="true" t="shared" si="21" ref="Y24:Y44">IF(ISERROR(R24/X24-1),"         /0",IF(R24/X24&gt;5,"  *  ",(R24/X24-1)))</f>
        <v>-0.07985366469029898</v>
      </c>
    </row>
    <row r="25" spans="1:25" ht="19.5" customHeight="1">
      <c r="A25" s="329" t="s">
        <v>193</v>
      </c>
      <c r="B25" s="330">
        <v>8217</v>
      </c>
      <c r="C25" s="331">
        <v>8677</v>
      </c>
      <c r="D25" s="332">
        <v>0</v>
      </c>
      <c r="E25" s="331">
        <v>0</v>
      </c>
      <c r="F25" s="333">
        <f t="shared" si="16"/>
        <v>16894</v>
      </c>
      <c r="G25" s="334">
        <f>F25/$F$9</f>
        <v>0.014755345471950083</v>
      </c>
      <c r="H25" s="335">
        <v>10648</v>
      </c>
      <c r="I25" s="331">
        <v>10387</v>
      </c>
      <c r="J25" s="332">
        <v>148</v>
      </c>
      <c r="K25" s="331">
        <v>148</v>
      </c>
      <c r="L25" s="333">
        <f t="shared" si="17"/>
        <v>21331</v>
      </c>
      <c r="M25" s="336">
        <f t="shared" si="18"/>
        <v>-0.20800712577938207</v>
      </c>
      <c r="N25" s="330">
        <v>26265</v>
      </c>
      <c r="O25" s="331">
        <v>25030</v>
      </c>
      <c r="P25" s="332"/>
      <c r="Q25" s="331"/>
      <c r="R25" s="333">
        <f t="shared" si="19"/>
        <v>51295</v>
      </c>
      <c r="S25" s="334">
        <f>R25/$R$9</f>
        <v>0.014607779899387297</v>
      </c>
      <c r="T25" s="335">
        <v>29474</v>
      </c>
      <c r="U25" s="331">
        <v>27360</v>
      </c>
      <c r="V25" s="332">
        <v>148</v>
      </c>
      <c r="W25" s="331">
        <v>148</v>
      </c>
      <c r="X25" s="333">
        <f t="shared" si="20"/>
        <v>57130</v>
      </c>
      <c r="Y25" s="337">
        <f t="shared" si="21"/>
        <v>-0.10213548048310872</v>
      </c>
    </row>
    <row r="26" spans="1:25" ht="19.5" customHeight="1">
      <c r="A26" s="329" t="s">
        <v>194</v>
      </c>
      <c r="B26" s="330">
        <v>6774</v>
      </c>
      <c r="C26" s="331">
        <v>8548</v>
      </c>
      <c r="D26" s="332">
        <v>0</v>
      </c>
      <c r="E26" s="331">
        <v>0</v>
      </c>
      <c r="F26" s="333">
        <f t="shared" si="16"/>
        <v>15322</v>
      </c>
      <c r="G26" s="334">
        <f>F26/$F$9</f>
        <v>0.013382348959466033</v>
      </c>
      <c r="H26" s="335">
        <v>4610</v>
      </c>
      <c r="I26" s="331">
        <v>5344</v>
      </c>
      <c r="J26" s="332">
        <v>1868</v>
      </c>
      <c r="K26" s="331">
        <v>1861</v>
      </c>
      <c r="L26" s="333">
        <f t="shared" si="17"/>
        <v>13683</v>
      </c>
      <c r="M26" s="336">
        <f t="shared" si="18"/>
        <v>0.11978367317108818</v>
      </c>
      <c r="N26" s="330">
        <v>25853</v>
      </c>
      <c r="O26" s="331">
        <v>26839</v>
      </c>
      <c r="P26" s="332"/>
      <c r="Q26" s="331"/>
      <c r="R26" s="333">
        <f t="shared" si="19"/>
        <v>52692</v>
      </c>
      <c r="S26" s="334">
        <f>R26/$R$9</f>
        <v>0.015005617281577453</v>
      </c>
      <c r="T26" s="335">
        <v>14399</v>
      </c>
      <c r="U26" s="331">
        <v>15779</v>
      </c>
      <c r="V26" s="332">
        <v>9573</v>
      </c>
      <c r="W26" s="331">
        <v>9378</v>
      </c>
      <c r="X26" s="333">
        <f t="shared" si="20"/>
        <v>49129</v>
      </c>
      <c r="Y26" s="337">
        <f t="shared" si="21"/>
        <v>0.07252335687679379</v>
      </c>
    </row>
    <row r="27" spans="1:25" ht="19.5" customHeight="1">
      <c r="A27" s="329" t="s">
        <v>195</v>
      </c>
      <c r="B27" s="330">
        <v>8321</v>
      </c>
      <c r="C27" s="331">
        <v>6686</v>
      </c>
      <c r="D27" s="332">
        <v>0</v>
      </c>
      <c r="E27" s="331">
        <v>0</v>
      </c>
      <c r="F27" s="333">
        <f t="shared" si="16"/>
        <v>15007</v>
      </c>
      <c r="G27" s="334">
        <f>F27/$F$9</f>
        <v>0.01310722561249881</v>
      </c>
      <c r="H27" s="335">
        <v>5322</v>
      </c>
      <c r="I27" s="331">
        <v>5412</v>
      </c>
      <c r="J27" s="332"/>
      <c r="K27" s="331"/>
      <c r="L27" s="333">
        <f t="shared" si="17"/>
        <v>10734</v>
      </c>
      <c r="M27" s="336">
        <f t="shared" si="18"/>
        <v>0.3980808645425751</v>
      </c>
      <c r="N27" s="330">
        <v>19773</v>
      </c>
      <c r="O27" s="331">
        <v>18406</v>
      </c>
      <c r="P27" s="332"/>
      <c r="Q27" s="331"/>
      <c r="R27" s="333">
        <f t="shared" si="19"/>
        <v>38179</v>
      </c>
      <c r="S27" s="334">
        <f>R27/$R$9</f>
        <v>0.010872608027657814</v>
      </c>
      <c r="T27" s="335">
        <v>14584</v>
      </c>
      <c r="U27" s="331">
        <v>16205</v>
      </c>
      <c r="V27" s="332"/>
      <c r="W27" s="331"/>
      <c r="X27" s="333">
        <f t="shared" si="20"/>
        <v>30789</v>
      </c>
      <c r="Y27" s="337">
        <f t="shared" si="21"/>
        <v>0.24002078664458093</v>
      </c>
    </row>
    <row r="28" spans="1:25" ht="19.5" customHeight="1">
      <c r="A28" s="329" t="s">
        <v>196</v>
      </c>
      <c r="B28" s="330">
        <v>7429</v>
      </c>
      <c r="C28" s="331">
        <v>7286</v>
      </c>
      <c r="D28" s="332">
        <v>0</v>
      </c>
      <c r="E28" s="331">
        <v>0</v>
      </c>
      <c r="F28" s="333">
        <f t="shared" si="16"/>
        <v>14715</v>
      </c>
      <c r="G28" s="334">
        <f>F28/$F$9</f>
        <v>0.012852190636897447</v>
      </c>
      <c r="H28" s="335">
        <v>9532</v>
      </c>
      <c r="I28" s="331">
        <v>8450</v>
      </c>
      <c r="J28" s="332"/>
      <c r="K28" s="331"/>
      <c r="L28" s="333">
        <f t="shared" si="17"/>
        <v>17982</v>
      </c>
      <c r="M28" s="336">
        <f t="shared" si="18"/>
        <v>-0.18168168168168164</v>
      </c>
      <c r="N28" s="330">
        <v>22486</v>
      </c>
      <c r="O28" s="331">
        <v>21958</v>
      </c>
      <c r="P28" s="332">
        <v>33</v>
      </c>
      <c r="Q28" s="331"/>
      <c r="R28" s="333">
        <f t="shared" si="19"/>
        <v>44477</v>
      </c>
      <c r="S28" s="334">
        <f>R28/$R$9</f>
        <v>0.012666151215226606</v>
      </c>
      <c r="T28" s="335">
        <v>26891</v>
      </c>
      <c r="U28" s="331">
        <v>23980</v>
      </c>
      <c r="V28" s="332"/>
      <c r="W28" s="331"/>
      <c r="X28" s="333">
        <f t="shared" si="20"/>
        <v>50871</v>
      </c>
      <c r="Y28" s="337">
        <f t="shared" si="21"/>
        <v>-0.12569047197814076</v>
      </c>
    </row>
    <row r="29" spans="1:25" ht="19.5" customHeight="1">
      <c r="A29" s="329" t="s">
        <v>160</v>
      </c>
      <c r="B29" s="330">
        <v>7425</v>
      </c>
      <c r="C29" s="331">
        <v>6927</v>
      </c>
      <c r="D29" s="332">
        <v>52</v>
      </c>
      <c r="E29" s="331">
        <v>83</v>
      </c>
      <c r="F29" s="333">
        <f t="shared" si="16"/>
        <v>14487</v>
      </c>
      <c r="G29" s="334">
        <f>F29/$F$9</f>
        <v>0.012653053738140218</v>
      </c>
      <c r="H29" s="335">
        <v>8596</v>
      </c>
      <c r="I29" s="331">
        <v>7403</v>
      </c>
      <c r="J29" s="332"/>
      <c r="K29" s="331"/>
      <c r="L29" s="333">
        <f t="shared" si="17"/>
        <v>15999</v>
      </c>
      <c r="M29" s="336">
        <f t="shared" si="18"/>
        <v>-0.0945059066191637</v>
      </c>
      <c r="N29" s="330">
        <v>22149</v>
      </c>
      <c r="O29" s="331">
        <v>21286</v>
      </c>
      <c r="P29" s="332">
        <v>254</v>
      </c>
      <c r="Q29" s="331">
        <v>229</v>
      </c>
      <c r="R29" s="333">
        <f t="shared" si="19"/>
        <v>43918</v>
      </c>
      <c r="S29" s="334">
        <f>R29/$R$9</f>
        <v>0.012506959306390316</v>
      </c>
      <c r="T29" s="335">
        <v>27633</v>
      </c>
      <c r="U29" s="331">
        <v>25931</v>
      </c>
      <c r="V29" s="332"/>
      <c r="W29" s="331"/>
      <c r="X29" s="333">
        <f t="shared" si="20"/>
        <v>53564</v>
      </c>
      <c r="Y29" s="337">
        <f t="shared" si="21"/>
        <v>-0.18008363826450602</v>
      </c>
    </row>
    <row r="30" spans="1:25" ht="19.5" customHeight="1">
      <c r="A30" s="329" t="s">
        <v>161</v>
      </c>
      <c r="B30" s="330">
        <v>8247</v>
      </c>
      <c r="C30" s="331">
        <v>5673</v>
      </c>
      <c r="D30" s="332">
        <v>0</v>
      </c>
      <c r="E30" s="331">
        <v>0</v>
      </c>
      <c r="F30" s="333">
        <f t="shared" si="16"/>
        <v>13920</v>
      </c>
      <c r="G30" s="334">
        <f t="shared" si="1"/>
        <v>0.012157831713599215</v>
      </c>
      <c r="H30" s="335">
        <v>8557</v>
      </c>
      <c r="I30" s="331">
        <v>6220</v>
      </c>
      <c r="J30" s="332"/>
      <c r="K30" s="331"/>
      <c r="L30" s="333">
        <f t="shared" si="17"/>
        <v>14777</v>
      </c>
      <c r="M30" s="336">
        <f t="shared" si="18"/>
        <v>-0.057995533599512705</v>
      </c>
      <c r="N30" s="330">
        <v>29961</v>
      </c>
      <c r="O30" s="331">
        <v>25039</v>
      </c>
      <c r="P30" s="332"/>
      <c r="Q30" s="331"/>
      <c r="R30" s="333">
        <f t="shared" si="19"/>
        <v>55000</v>
      </c>
      <c r="S30" s="334">
        <f t="shared" si="5"/>
        <v>0.015662889062604567</v>
      </c>
      <c r="T30" s="335">
        <v>26931</v>
      </c>
      <c r="U30" s="331">
        <v>21469</v>
      </c>
      <c r="V30" s="332"/>
      <c r="W30" s="331"/>
      <c r="X30" s="333">
        <f t="shared" si="20"/>
        <v>48400</v>
      </c>
      <c r="Y30" s="337">
        <f t="shared" si="21"/>
        <v>0.13636363636363646</v>
      </c>
    </row>
    <row r="31" spans="1:25" ht="19.5" customHeight="1">
      <c r="A31" s="329" t="s">
        <v>197</v>
      </c>
      <c r="B31" s="330">
        <v>7835</v>
      </c>
      <c r="C31" s="331">
        <v>5879</v>
      </c>
      <c r="D31" s="332">
        <v>0</v>
      </c>
      <c r="E31" s="331">
        <v>0</v>
      </c>
      <c r="F31" s="333">
        <f t="shared" si="16"/>
        <v>13714</v>
      </c>
      <c r="G31" s="334">
        <f t="shared" si="1"/>
        <v>0.011977909778757158</v>
      </c>
      <c r="H31" s="335">
        <v>5388</v>
      </c>
      <c r="I31" s="331">
        <v>4339</v>
      </c>
      <c r="J31" s="332"/>
      <c r="K31" s="331"/>
      <c r="L31" s="333">
        <f t="shared" si="17"/>
        <v>9727</v>
      </c>
      <c r="M31" s="336">
        <f t="shared" si="18"/>
        <v>0.4098899969158014</v>
      </c>
      <c r="N31" s="330">
        <v>21202</v>
      </c>
      <c r="O31" s="331">
        <v>19326</v>
      </c>
      <c r="P31" s="332"/>
      <c r="Q31" s="331"/>
      <c r="R31" s="333">
        <f t="shared" si="19"/>
        <v>40528</v>
      </c>
      <c r="S31" s="334">
        <f t="shared" si="5"/>
        <v>0.011541555780531598</v>
      </c>
      <c r="T31" s="335">
        <v>15309</v>
      </c>
      <c r="U31" s="331">
        <v>13851</v>
      </c>
      <c r="V31" s="332"/>
      <c r="W31" s="331"/>
      <c r="X31" s="333">
        <f t="shared" si="20"/>
        <v>29160</v>
      </c>
      <c r="Y31" s="337">
        <f t="shared" si="21"/>
        <v>0.389849108367627</v>
      </c>
    </row>
    <row r="32" spans="1:25" ht="19.5" customHeight="1">
      <c r="A32" s="329" t="s">
        <v>198</v>
      </c>
      <c r="B32" s="330">
        <v>7807</v>
      </c>
      <c r="C32" s="331">
        <v>5883</v>
      </c>
      <c r="D32" s="332">
        <v>0</v>
      </c>
      <c r="E32" s="331">
        <v>0</v>
      </c>
      <c r="F32" s="333">
        <f t="shared" si="16"/>
        <v>13690</v>
      </c>
      <c r="G32" s="334">
        <f t="shared" si="1"/>
        <v>0.011956947999940609</v>
      </c>
      <c r="H32" s="335">
        <v>6201</v>
      </c>
      <c r="I32" s="331">
        <v>6472</v>
      </c>
      <c r="J32" s="332"/>
      <c r="K32" s="331"/>
      <c r="L32" s="333">
        <f t="shared" si="17"/>
        <v>12673</v>
      </c>
      <c r="M32" s="336">
        <f t="shared" si="18"/>
        <v>0.0802493490097056</v>
      </c>
      <c r="N32" s="330">
        <v>23317</v>
      </c>
      <c r="O32" s="331">
        <v>19725</v>
      </c>
      <c r="P32" s="332"/>
      <c r="Q32" s="331"/>
      <c r="R32" s="333">
        <f t="shared" si="19"/>
        <v>43042</v>
      </c>
      <c r="S32" s="334">
        <f t="shared" si="5"/>
        <v>0.012257492200593197</v>
      </c>
      <c r="T32" s="335">
        <v>17622</v>
      </c>
      <c r="U32" s="331">
        <v>19868</v>
      </c>
      <c r="V32" s="332"/>
      <c r="W32" s="331"/>
      <c r="X32" s="333">
        <f t="shared" si="20"/>
        <v>37490</v>
      </c>
      <c r="Y32" s="337">
        <f t="shared" si="21"/>
        <v>0.14809282475326757</v>
      </c>
    </row>
    <row r="33" spans="1:25" ht="19.5" customHeight="1">
      <c r="A33" s="329" t="s">
        <v>199</v>
      </c>
      <c r="B33" s="330">
        <v>6066</v>
      </c>
      <c r="C33" s="331">
        <v>5312</v>
      </c>
      <c r="D33" s="332">
        <v>0</v>
      </c>
      <c r="E33" s="331">
        <v>0</v>
      </c>
      <c r="F33" s="333">
        <f t="shared" si="16"/>
        <v>11378</v>
      </c>
      <c r="G33" s="334">
        <f t="shared" si="1"/>
        <v>0.009937629973946255</v>
      </c>
      <c r="H33" s="335">
        <v>13530</v>
      </c>
      <c r="I33" s="331">
        <v>10396</v>
      </c>
      <c r="J33" s="332"/>
      <c r="K33" s="331"/>
      <c r="L33" s="333">
        <f t="shared" si="17"/>
        <v>23926</v>
      </c>
      <c r="M33" s="336">
        <f t="shared" si="18"/>
        <v>-0.524450388698487</v>
      </c>
      <c r="N33" s="330">
        <v>17648</v>
      </c>
      <c r="O33" s="331">
        <v>16399</v>
      </c>
      <c r="P33" s="332">
        <v>0</v>
      </c>
      <c r="Q33" s="331"/>
      <c r="R33" s="333">
        <f t="shared" si="19"/>
        <v>34047</v>
      </c>
      <c r="S33" s="334">
        <f t="shared" si="5"/>
        <v>0.009695897889354503</v>
      </c>
      <c r="T33" s="335">
        <v>41548</v>
      </c>
      <c r="U33" s="331">
        <v>34859</v>
      </c>
      <c r="V33" s="332"/>
      <c r="W33" s="331"/>
      <c r="X33" s="333">
        <f t="shared" si="20"/>
        <v>76407</v>
      </c>
      <c r="Y33" s="337">
        <f t="shared" si="21"/>
        <v>-0.5543994660175116</v>
      </c>
    </row>
    <row r="34" spans="1:25" ht="19.5" customHeight="1">
      <c r="A34" s="329" t="s">
        <v>200</v>
      </c>
      <c r="B34" s="330">
        <v>8833</v>
      </c>
      <c r="C34" s="331">
        <v>1315</v>
      </c>
      <c r="D34" s="332">
        <v>0</v>
      </c>
      <c r="E34" s="331">
        <v>0</v>
      </c>
      <c r="F34" s="333">
        <f t="shared" si="16"/>
        <v>10148</v>
      </c>
      <c r="G34" s="334">
        <f t="shared" si="1"/>
        <v>0.008863338809598048</v>
      </c>
      <c r="H34" s="335">
        <v>8967</v>
      </c>
      <c r="I34" s="331">
        <v>6000</v>
      </c>
      <c r="J34" s="332"/>
      <c r="K34" s="331"/>
      <c r="L34" s="333">
        <f t="shared" si="17"/>
        <v>14967</v>
      </c>
      <c r="M34" s="336">
        <f t="shared" si="18"/>
        <v>-0.32197501169238996</v>
      </c>
      <c r="N34" s="330">
        <v>24419</v>
      </c>
      <c r="O34" s="331">
        <v>15193</v>
      </c>
      <c r="P34" s="332"/>
      <c r="Q34" s="331"/>
      <c r="R34" s="333">
        <f t="shared" si="19"/>
        <v>39612</v>
      </c>
      <c r="S34" s="334">
        <f t="shared" si="5"/>
        <v>0.011280697482688947</v>
      </c>
      <c r="T34" s="335">
        <v>23805</v>
      </c>
      <c r="U34" s="331">
        <v>18951</v>
      </c>
      <c r="V34" s="332"/>
      <c r="W34" s="331"/>
      <c r="X34" s="333">
        <f t="shared" si="20"/>
        <v>42756</v>
      </c>
      <c r="Y34" s="337">
        <f t="shared" si="21"/>
        <v>-0.07353353915239969</v>
      </c>
    </row>
    <row r="35" spans="1:25" ht="19.5" customHeight="1">
      <c r="A35" s="329" t="s">
        <v>201</v>
      </c>
      <c r="B35" s="330">
        <v>5196</v>
      </c>
      <c r="C35" s="331">
        <v>3942</v>
      </c>
      <c r="D35" s="332">
        <v>0</v>
      </c>
      <c r="E35" s="331">
        <v>0</v>
      </c>
      <c r="F35" s="333">
        <f t="shared" si="16"/>
        <v>9138</v>
      </c>
      <c r="G35" s="334">
        <f t="shared" si="1"/>
        <v>0.007981197284401555</v>
      </c>
      <c r="H35" s="335">
        <v>4318</v>
      </c>
      <c r="I35" s="331">
        <v>3545</v>
      </c>
      <c r="J35" s="332"/>
      <c r="K35" s="331"/>
      <c r="L35" s="333">
        <f t="shared" si="17"/>
        <v>7863</v>
      </c>
      <c r="M35" s="336" t="s">
        <v>43</v>
      </c>
      <c r="N35" s="330">
        <v>17280</v>
      </c>
      <c r="O35" s="331">
        <v>15258</v>
      </c>
      <c r="P35" s="332"/>
      <c r="Q35" s="331"/>
      <c r="R35" s="333">
        <f t="shared" si="19"/>
        <v>32538</v>
      </c>
      <c r="S35" s="334">
        <f t="shared" si="5"/>
        <v>0.009266165169436862</v>
      </c>
      <c r="T35" s="335">
        <v>11406</v>
      </c>
      <c r="U35" s="331">
        <v>10135</v>
      </c>
      <c r="V35" s="332"/>
      <c r="W35" s="331"/>
      <c r="X35" s="333">
        <f t="shared" si="20"/>
        <v>21541</v>
      </c>
      <c r="Y35" s="337">
        <f t="shared" si="21"/>
        <v>0.5105148321804931</v>
      </c>
    </row>
    <row r="36" spans="1:25" ht="19.5" customHeight="1">
      <c r="A36" s="329" t="s">
        <v>202</v>
      </c>
      <c r="B36" s="330">
        <v>4186</v>
      </c>
      <c r="C36" s="331">
        <v>3374</v>
      </c>
      <c r="D36" s="332">
        <v>0</v>
      </c>
      <c r="E36" s="331">
        <v>0</v>
      </c>
      <c r="F36" s="333">
        <f t="shared" si="16"/>
        <v>7560</v>
      </c>
      <c r="G36" s="334">
        <f t="shared" si="1"/>
        <v>0.006602960327213367</v>
      </c>
      <c r="H36" s="335">
        <v>5159</v>
      </c>
      <c r="I36" s="331">
        <v>4308</v>
      </c>
      <c r="J36" s="332"/>
      <c r="K36" s="331"/>
      <c r="L36" s="333">
        <f t="shared" si="17"/>
        <v>9467</v>
      </c>
      <c r="M36" s="336">
        <f aca="true" t="shared" si="22" ref="M36:M44">IF(ISERROR(F36/L36-1),"         /0",(F36/L36-1))</f>
        <v>-0.2014365691348896</v>
      </c>
      <c r="N36" s="330">
        <v>11159</v>
      </c>
      <c r="O36" s="331">
        <v>10164</v>
      </c>
      <c r="P36" s="332"/>
      <c r="Q36" s="331"/>
      <c r="R36" s="333">
        <f t="shared" si="19"/>
        <v>21323</v>
      </c>
      <c r="S36" s="334">
        <f t="shared" si="5"/>
        <v>0.006072359699671221</v>
      </c>
      <c r="T36" s="335">
        <v>15086</v>
      </c>
      <c r="U36" s="331">
        <v>13351</v>
      </c>
      <c r="V36" s="332"/>
      <c r="W36" s="331"/>
      <c r="X36" s="333">
        <f t="shared" si="20"/>
        <v>28437</v>
      </c>
      <c r="Y36" s="337">
        <f t="shared" si="21"/>
        <v>-0.25016703590392797</v>
      </c>
    </row>
    <row r="37" spans="1:25" ht="19.5" customHeight="1">
      <c r="A37" s="329" t="s">
        <v>203</v>
      </c>
      <c r="B37" s="330">
        <v>2153</v>
      </c>
      <c r="C37" s="331">
        <v>1654</v>
      </c>
      <c r="D37" s="332">
        <v>521</v>
      </c>
      <c r="E37" s="331">
        <v>514</v>
      </c>
      <c r="F37" s="333">
        <f t="shared" si="16"/>
        <v>4842</v>
      </c>
      <c r="G37" s="334">
        <f t="shared" si="1"/>
        <v>0.004229038876239038</v>
      </c>
      <c r="H37" s="335"/>
      <c r="I37" s="331"/>
      <c r="J37" s="332"/>
      <c r="K37" s="331"/>
      <c r="L37" s="333">
        <f t="shared" si="17"/>
        <v>0</v>
      </c>
      <c r="M37" s="336" t="str">
        <f t="shared" si="22"/>
        <v>         /0</v>
      </c>
      <c r="N37" s="330">
        <v>5762</v>
      </c>
      <c r="O37" s="331">
        <v>5740</v>
      </c>
      <c r="P37" s="332">
        <v>1634</v>
      </c>
      <c r="Q37" s="331">
        <v>1565</v>
      </c>
      <c r="R37" s="333">
        <f t="shared" si="19"/>
        <v>14701</v>
      </c>
      <c r="S37" s="334">
        <f t="shared" si="5"/>
        <v>0.004186547856533632</v>
      </c>
      <c r="T37" s="335"/>
      <c r="U37" s="331"/>
      <c r="V37" s="332"/>
      <c r="W37" s="331"/>
      <c r="X37" s="333">
        <f t="shared" si="20"/>
        <v>0</v>
      </c>
      <c r="Y37" s="337" t="str">
        <f t="shared" si="21"/>
        <v>         /0</v>
      </c>
    </row>
    <row r="38" spans="1:25" ht="19.5" customHeight="1">
      <c r="A38" s="329" t="s">
        <v>204</v>
      </c>
      <c r="B38" s="330">
        <v>1909</v>
      </c>
      <c r="C38" s="331">
        <v>2651</v>
      </c>
      <c r="D38" s="332">
        <v>0</v>
      </c>
      <c r="E38" s="331">
        <v>0</v>
      </c>
      <c r="F38" s="333">
        <f t="shared" si="16"/>
        <v>4560</v>
      </c>
      <c r="G38" s="334">
        <f t="shared" si="1"/>
        <v>0.003982737975144571</v>
      </c>
      <c r="H38" s="335">
        <v>1640</v>
      </c>
      <c r="I38" s="331">
        <v>1985</v>
      </c>
      <c r="J38" s="332">
        <v>0</v>
      </c>
      <c r="K38" s="331">
        <v>0</v>
      </c>
      <c r="L38" s="333">
        <f t="shared" si="17"/>
        <v>3625</v>
      </c>
      <c r="M38" s="336">
        <f t="shared" si="22"/>
        <v>0.25793103448275856</v>
      </c>
      <c r="N38" s="330">
        <v>5274</v>
      </c>
      <c r="O38" s="331">
        <v>6595</v>
      </c>
      <c r="P38" s="332"/>
      <c r="Q38" s="331"/>
      <c r="R38" s="333">
        <f t="shared" si="19"/>
        <v>11869</v>
      </c>
      <c r="S38" s="334">
        <f t="shared" si="5"/>
        <v>0.003380051459710066</v>
      </c>
      <c r="T38" s="335">
        <v>3879</v>
      </c>
      <c r="U38" s="331">
        <v>4787</v>
      </c>
      <c r="V38" s="332">
        <v>0</v>
      </c>
      <c r="W38" s="331">
        <v>0</v>
      </c>
      <c r="X38" s="333">
        <f t="shared" si="20"/>
        <v>8666</v>
      </c>
      <c r="Y38" s="337">
        <f t="shared" si="21"/>
        <v>0.36960535425801977</v>
      </c>
    </row>
    <row r="39" spans="1:25" ht="19.5" customHeight="1">
      <c r="A39" s="329" t="s">
        <v>205</v>
      </c>
      <c r="B39" s="330">
        <v>2057</v>
      </c>
      <c r="C39" s="331">
        <v>2399</v>
      </c>
      <c r="D39" s="332">
        <v>0</v>
      </c>
      <c r="E39" s="331">
        <v>0</v>
      </c>
      <c r="F39" s="333">
        <f t="shared" si="16"/>
        <v>4456</v>
      </c>
      <c r="G39" s="334">
        <f t="shared" si="1"/>
        <v>0.0038919036002728526</v>
      </c>
      <c r="H39" s="335"/>
      <c r="I39" s="331"/>
      <c r="J39" s="332"/>
      <c r="K39" s="331"/>
      <c r="L39" s="333">
        <f t="shared" si="17"/>
        <v>0</v>
      </c>
      <c r="M39" s="336" t="str">
        <f t="shared" si="22"/>
        <v>         /0</v>
      </c>
      <c r="N39" s="330">
        <v>2706</v>
      </c>
      <c r="O39" s="331">
        <v>3852</v>
      </c>
      <c r="P39" s="332"/>
      <c r="Q39" s="331"/>
      <c r="R39" s="333">
        <f t="shared" si="19"/>
        <v>6558</v>
      </c>
      <c r="S39" s="334">
        <f t="shared" si="5"/>
        <v>0.001867585935864741</v>
      </c>
      <c r="T39" s="335"/>
      <c r="U39" s="331"/>
      <c r="V39" s="332"/>
      <c r="W39" s="331"/>
      <c r="X39" s="333">
        <f t="shared" si="20"/>
        <v>0</v>
      </c>
      <c r="Y39" s="337" t="str">
        <f t="shared" si="21"/>
        <v>         /0</v>
      </c>
    </row>
    <row r="40" spans="1:25" ht="19.5" customHeight="1">
      <c r="A40" s="329" t="s">
        <v>206</v>
      </c>
      <c r="B40" s="330">
        <v>1468</v>
      </c>
      <c r="C40" s="331">
        <v>1424</v>
      </c>
      <c r="D40" s="332">
        <v>0</v>
      </c>
      <c r="E40" s="331">
        <v>0</v>
      </c>
      <c r="F40" s="333">
        <f t="shared" si="16"/>
        <v>2892</v>
      </c>
      <c r="G40" s="334">
        <f t="shared" si="1"/>
        <v>0.00252589434739432</v>
      </c>
      <c r="H40" s="335">
        <v>1437</v>
      </c>
      <c r="I40" s="331">
        <v>1430</v>
      </c>
      <c r="J40" s="332"/>
      <c r="K40" s="331"/>
      <c r="L40" s="333">
        <f t="shared" si="17"/>
        <v>2867</v>
      </c>
      <c r="M40" s="336">
        <f t="shared" si="22"/>
        <v>0.008719916288803642</v>
      </c>
      <c r="N40" s="330">
        <v>7234</v>
      </c>
      <c r="O40" s="331">
        <v>7624</v>
      </c>
      <c r="P40" s="332"/>
      <c r="Q40" s="331"/>
      <c r="R40" s="333">
        <f t="shared" si="19"/>
        <v>14858</v>
      </c>
      <c r="S40" s="334">
        <f t="shared" si="5"/>
        <v>0.00423125828531234</v>
      </c>
      <c r="T40" s="335">
        <v>4256</v>
      </c>
      <c r="U40" s="331">
        <v>4217</v>
      </c>
      <c r="V40" s="332"/>
      <c r="W40" s="331"/>
      <c r="X40" s="333">
        <f t="shared" si="20"/>
        <v>8473</v>
      </c>
      <c r="Y40" s="337">
        <f t="shared" si="21"/>
        <v>0.7535701640505135</v>
      </c>
    </row>
    <row r="41" spans="1:25" ht="19.5" customHeight="1">
      <c r="A41" s="329" t="s">
        <v>207</v>
      </c>
      <c r="B41" s="330">
        <v>891</v>
      </c>
      <c r="C41" s="331">
        <v>763</v>
      </c>
      <c r="D41" s="332">
        <v>0</v>
      </c>
      <c r="E41" s="331">
        <v>0</v>
      </c>
      <c r="F41" s="333">
        <f t="shared" si="16"/>
        <v>1654</v>
      </c>
      <c r="G41" s="334">
        <f t="shared" si="1"/>
        <v>0.0014446159234405966</v>
      </c>
      <c r="H41" s="335">
        <v>1181</v>
      </c>
      <c r="I41" s="331">
        <v>1275</v>
      </c>
      <c r="J41" s="332">
        <v>0</v>
      </c>
      <c r="K41" s="331">
        <v>0</v>
      </c>
      <c r="L41" s="333">
        <f t="shared" si="17"/>
        <v>2456</v>
      </c>
      <c r="M41" s="336">
        <f t="shared" si="22"/>
        <v>-0.32654723127035834</v>
      </c>
      <c r="N41" s="330">
        <v>13189</v>
      </c>
      <c r="O41" s="331">
        <v>13103</v>
      </c>
      <c r="P41" s="332"/>
      <c r="Q41" s="331"/>
      <c r="R41" s="333">
        <f t="shared" si="19"/>
        <v>26292</v>
      </c>
      <c r="S41" s="334">
        <f t="shared" si="5"/>
        <v>0.0074874305315272595</v>
      </c>
      <c r="T41" s="335">
        <v>3928</v>
      </c>
      <c r="U41" s="331">
        <v>3772</v>
      </c>
      <c r="V41" s="332">
        <v>0</v>
      </c>
      <c r="W41" s="331">
        <v>0</v>
      </c>
      <c r="X41" s="333">
        <f t="shared" si="20"/>
        <v>7700</v>
      </c>
      <c r="Y41" s="337">
        <f t="shared" si="21"/>
        <v>2.4145454545454546</v>
      </c>
    </row>
    <row r="42" spans="1:25" ht="19.5" customHeight="1">
      <c r="A42" s="329" t="s">
        <v>208</v>
      </c>
      <c r="B42" s="330">
        <v>493</v>
      </c>
      <c r="C42" s="331">
        <v>466</v>
      </c>
      <c r="D42" s="332">
        <v>0</v>
      </c>
      <c r="E42" s="331">
        <v>0</v>
      </c>
      <c r="F42" s="333">
        <f t="shared" si="16"/>
        <v>959</v>
      </c>
      <c r="G42" s="334">
        <f t="shared" si="1"/>
        <v>0.0008375977452113253</v>
      </c>
      <c r="H42" s="335">
        <v>2117</v>
      </c>
      <c r="I42" s="331">
        <v>2025</v>
      </c>
      <c r="J42" s="332"/>
      <c r="K42" s="331"/>
      <c r="L42" s="333">
        <f t="shared" si="17"/>
        <v>4142</v>
      </c>
      <c r="M42" s="336">
        <f t="shared" si="22"/>
        <v>-0.7684693384838243</v>
      </c>
      <c r="N42" s="330">
        <v>2961</v>
      </c>
      <c r="O42" s="331">
        <v>2905</v>
      </c>
      <c r="P42" s="332">
        <v>1472</v>
      </c>
      <c r="Q42" s="331">
        <v>1050</v>
      </c>
      <c r="R42" s="333">
        <f t="shared" si="19"/>
        <v>8388</v>
      </c>
      <c r="S42" s="334">
        <f t="shared" si="5"/>
        <v>0.0023887329719477655</v>
      </c>
      <c r="T42" s="335">
        <v>7933</v>
      </c>
      <c r="U42" s="331">
        <v>7105</v>
      </c>
      <c r="V42" s="332">
        <v>1397</v>
      </c>
      <c r="W42" s="331">
        <v>926</v>
      </c>
      <c r="X42" s="333">
        <f t="shared" si="20"/>
        <v>17361</v>
      </c>
      <c r="Y42" s="337">
        <f t="shared" si="21"/>
        <v>-0.5168481078278901</v>
      </c>
    </row>
    <row r="43" spans="1:25" ht="19.5" customHeight="1">
      <c r="A43" s="329" t="s">
        <v>209</v>
      </c>
      <c r="B43" s="330">
        <v>0</v>
      </c>
      <c r="C43" s="331">
        <v>0</v>
      </c>
      <c r="D43" s="332">
        <v>123</v>
      </c>
      <c r="E43" s="331">
        <v>131</v>
      </c>
      <c r="F43" s="333">
        <f t="shared" si="16"/>
        <v>254</v>
      </c>
      <c r="G43" s="334">
        <f t="shared" si="1"/>
        <v>0.00022184549247515812</v>
      </c>
      <c r="H43" s="335"/>
      <c r="I43" s="331"/>
      <c r="J43" s="332"/>
      <c r="K43" s="331"/>
      <c r="L43" s="333">
        <f t="shared" si="17"/>
        <v>0</v>
      </c>
      <c r="M43" s="336" t="str">
        <f t="shared" si="22"/>
        <v>         /0</v>
      </c>
      <c r="N43" s="330"/>
      <c r="O43" s="331"/>
      <c r="P43" s="332">
        <v>277</v>
      </c>
      <c r="Q43" s="331">
        <v>302</v>
      </c>
      <c r="R43" s="333">
        <f t="shared" si="19"/>
        <v>579</v>
      </c>
      <c r="S43" s="334">
        <f t="shared" si="5"/>
        <v>0.00016488750485905537</v>
      </c>
      <c r="T43" s="335"/>
      <c r="U43" s="331"/>
      <c r="V43" s="332"/>
      <c r="W43" s="331"/>
      <c r="X43" s="333">
        <f t="shared" si="20"/>
        <v>0</v>
      </c>
      <c r="Y43" s="337" t="str">
        <f t="shared" si="21"/>
        <v>         /0</v>
      </c>
    </row>
    <row r="44" spans="1:25" ht="19.5" customHeight="1" thickBot="1">
      <c r="A44" s="338" t="s">
        <v>175</v>
      </c>
      <c r="B44" s="339">
        <v>0</v>
      </c>
      <c r="C44" s="340">
        <v>0</v>
      </c>
      <c r="D44" s="341">
        <v>223</v>
      </c>
      <c r="E44" s="340">
        <v>198</v>
      </c>
      <c r="F44" s="342">
        <f t="shared" si="16"/>
        <v>421</v>
      </c>
      <c r="G44" s="343">
        <f t="shared" si="1"/>
        <v>0.00036770453674032114</v>
      </c>
      <c r="H44" s="344">
        <v>304</v>
      </c>
      <c r="I44" s="340">
        <v>406</v>
      </c>
      <c r="J44" s="341">
        <v>364</v>
      </c>
      <c r="K44" s="340">
        <v>451</v>
      </c>
      <c r="L44" s="342">
        <f t="shared" si="17"/>
        <v>1525</v>
      </c>
      <c r="M44" s="345">
        <f t="shared" si="22"/>
        <v>-0.7239344262295082</v>
      </c>
      <c r="N44" s="339">
        <v>0</v>
      </c>
      <c r="O44" s="340">
        <v>0</v>
      </c>
      <c r="P44" s="341">
        <v>1511</v>
      </c>
      <c r="Q44" s="340">
        <v>1893</v>
      </c>
      <c r="R44" s="342">
        <f t="shared" si="19"/>
        <v>3404</v>
      </c>
      <c r="S44" s="343">
        <f t="shared" si="5"/>
        <v>0.0009693904430746536</v>
      </c>
      <c r="T44" s="344">
        <v>866</v>
      </c>
      <c r="U44" s="340">
        <v>1194</v>
      </c>
      <c r="V44" s="341">
        <v>1706</v>
      </c>
      <c r="W44" s="340">
        <v>2103</v>
      </c>
      <c r="X44" s="342">
        <f t="shared" si="20"/>
        <v>5869</v>
      </c>
      <c r="Y44" s="346">
        <f t="shared" si="21"/>
        <v>-0.4200034077355598</v>
      </c>
    </row>
    <row r="45" ht="6.75" customHeight="1" thickTop="1">
      <c r="A45" s="24"/>
    </row>
    <row r="46" ht="15">
      <c r="A46" s="24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 M5:M8 Y5:Y8">
    <cfRule type="cellIs" priority="3" dxfId="97" operator="lessThan" stopIfTrue="1">
      <formula>0</formula>
    </cfRule>
  </conditionalFormatting>
  <conditionalFormatting sqref="M9:M44 Y9:Y44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G6:G8">
    <cfRule type="cellIs" priority="2" dxfId="97" operator="lessThan" stopIfTrue="1">
      <formula>0</formula>
    </cfRule>
  </conditionalFormatting>
  <conditionalFormatting sqref="S6:S8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4">
      <selection activeCell="A9" sqref="A9:IV9"/>
    </sheetView>
  </sheetViews>
  <sheetFormatPr defaultColWidth="8.00390625" defaultRowHeight="15"/>
  <cols>
    <col min="1" max="1" width="29.8515625" style="23" customWidth="1"/>
    <col min="2" max="2" width="9.140625" style="23" customWidth="1"/>
    <col min="3" max="3" width="10.7109375" style="23" customWidth="1"/>
    <col min="4" max="4" width="8.57421875" style="23" bestFit="1" customWidth="1"/>
    <col min="5" max="5" width="10.57421875" style="23" bestFit="1" customWidth="1"/>
    <col min="6" max="6" width="10.140625" style="23" customWidth="1"/>
    <col min="7" max="7" width="11.28125" style="23" bestFit="1" customWidth="1"/>
    <col min="8" max="8" width="10.00390625" style="23" customWidth="1"/>
    <col min="9" max="9" width="10.8515625" style="23" bestFit="1" customWidth="1"/>
    <col min="10" max="10" width="9.00390625" style="23" bestFit="1" customWidth="1"/>
    <col min="11" max="11" width="10.57421875" style="23" bestFit="1" customWidth="1"/>
    <col min="12" max="12" width="9.421875" style="23" customWidth="1"/>
    <col min="13" max="13" width="9.57421875" style="23" customWidth="1"/>
    <col min="14" max="14" width="10.7109375" style="23" customWidth="1"/>
    <col min="15" max="15" width="12.421875" style="23" bestFit="1" customWidth="1"/>
    <col min="16" max="16" width="9.421875" style="23" customWidth="1"/>
    <col min="17" max="17" width="10.57421875" style="23" bestFit="1" customWidth="1"/>
    <col min="18" max="18" width="10.421875" style="23" bestFit="1" customWidth="1"/>
    <col min="19" max="19" width="11.28125" style="23" bestFit="1" customWidth="1"/>
    <col min="20" max="20" width="10.421875" style="23" bestFit="1" customWidth="1"/>
    <col min="21" max="21" width="10.28125" style="23" customWidth="1"/>
    <col min="22" max="22" width="9.421875" style="23" customWidth="1"/>
    <col min="23" max="23" width="10.28125" style="23" customWidth="1"/>
    <col min="24" max="24" width="10.57421875" style="23" customWidth="1"/>
    <col min="25" max="25" width="9.8515625" style="23" bestFit="1" customWidth="1"/>
    <col min="26" max="16384" width="8.00390625" style="23" customWidth="1"/>
  </cols>
  <sheetData>
    <row r="1" spans="24:25" ht="16.5">
      <c r="X1" s="611" t="s">
        <v>26</v>
      </c>
      <c r="Y1" s="611"/>
    </row>
    <row r="2" ht="5.25" customHeight="1" thickBot="1"/>
    <row r="3" spans="1:25" ht="24.75" customHeight="1" thickTop="1">
      <c r="A3" s="643" t="s">
        <v>42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60" t="s">
        <v>40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</row>
    <row r="5" spans="1:25" s="41" customFormat="1" ht="19.5" customHeight="1" thickBot="1" thickTop="1">
      <c r="A5" s="646" t="s">
        <v>39</v>
      </c>
      <c r="B5" s="634" t="s">
        <v>33</v>
      </c>
      <c r="C5" s="635"/>
      <c r="D5" s="635"/>
      <c r="E5" s="635"/>
      <c r="F5" s="635"/>
      <c r="G5" s="635"/>
      <c r="H5" s="635"/>
      <c r="I5" s="635"/>
      <c r="J5" s="636"/>
      <c r="K5" s="636"/>
      <c r="L5" s="636"/>
      <c r="M5" s="637"/>
      <c r="N5" s="638" t="s">
        <v>32</v>
      </c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7"/>
    </row>
    <row r="6" spans="1:25" s="40" customFormat="1" ht="26.25" customHeight="1" thickBot="1">
      <c r="A6" s="647"/>
      <c r="B6" s="641" t="s">
        <v>154</v>
      </c>
      <c r="C6" s="630"/>
      <c r="D6" s="630"/>
      <c r="E6" s="630"/>
      <c r="F6" s="642"/>
      <c r="G6" s="631" t="s">
        <v>31</v>
      </c>
      <c r="H6" s="641" t="s">
        <v>155</v>
      </c>
      <c r="I6" s="630"/>
      <c r="J6" s="630"/>
      <c r="K6" s="630"/>
      <c r="L6" s="642"/>
      <c r="M6" s="631" t="s">
        <v>30</v>
      </c>
      <c r="N6" s="629" t="s">
        <v>156</v>
      </c>
      <c r="O6" s="630"/>
      <c r="P6" s="630"/>
      <c r="Q6" s="630"/>
      <c r="R6" s="630"/>
      <c r="S6" s="631" t="s">
        <v>31</v>
      </c>
      <c r="T6" s="629" t="s">
        <v>157</v>
      </c>
      <c r="U6" s="630"/>
      <c r="V6" s="630"/>
      <c r="W6" s="630"/>
      <c r="X6" s="630"/>
      <c r="Y6" s="631" t="s">
        <v>30</v>
      </c>
    </row>
    <row r="7" spans="1:25" s="35" customFormat="1" ht="26.25" customHeight="1">
      <c r="A7" s="648"/>
      <c r="B7" s="652" t="s">
        <v>20</v>
      </c>
      <c r="C7" s="653"/>
      <c r="D7" s="650" t="s">
        <v>19</v>
      </c>
      <c r="E7" s="651"/>
      <c r="F7" s="639" t="s">
        <v>15</v>
      </c>
      <c r="G7" s="632"/>
      <c r="H7" s="652" t="s">
        <v>20</v>
      </c>
      <c r="I7" s="653"/>
      <c r="J7" s="650" t="s">
        <v>19</v>
      </c>
      <c r="K7" s="651"/>
      <c r="L7" s="639" t="s">
        <v>15</v>
      </c>
      <c r="M7" s="632"/>
      <c r="N7" s="653" t="s">
        <v>20</v>
      </c>
      <c r="O7" s="653"/>
      <c r="P7" s="658" t="s">
        <v>19</v>
      </c>
      <c r="Q7" s="653"/>
      <c r="R7" s="639" t="s">
        <v>15</v>
      </c>
      <c r="S7" s="632"/>
      <c r="T7" s="659" t="s">
        <v>20</v>
      </c>
      <c r="U7" s="651"/>
      <c r="V7" s="650" t="s">
        <v>19</v>
      </c>
      <c r="W7" s="654"/>
      <c r="X7" s="639" t="s">
        <v>15</v>
      </c>
      <c r="Y7" s="632"/>
    </row>
    <row r="8" spans="1:25" s="35" customFormat="1" ht="16.5" customHeight="1" thickBot="1">
      <c r="A8" s="649"/>
      <c r="B8" s="38" t="s">
        <v>28</v>
      </c>
      <c r="C8" s="36" t="s">
        <v>27</v>
      </c>
      <c r="D8" s="37" t="s">
        <v>28</v>
      </c>
      <c r="E8" s="36" t="s">
        <v>27</v>
      </c>
      <c r="F8" s="640"/>
      <c r="G8" s="633"/>
      <c r="H8" s="38" t="s">
        <v>28</v>
      </c>
      <c r="I8" s="36" t="s">
        <v>27</v>
      </c>
      <c r="J8" s="37" t="s">
        <v>28</v>
      </c>
      <c r="K8" s="36" t="s">
        <v>27</v>
      </c>
      <c r="L8" s="640"/>
      <c r="M8" s="633"/>
      <c r="N8" s="38" t="s">
        <v>28</v>
      </c>
      <c r="O8" s="36" t="s">
        <v>27</v>
      </c>
      <c r="P8" s="37" t="s">
        <v>28</v>
      </c>
      <c r="Q8" s="36" t="s">
        <v>27</v>
      </c>
      <c r="R8" s="640"/>
      <c r="S8" s="633"/>
      <c r="T8" s="38" t="s">
        <v>28</v>
      </c>
      <c r="U8" s="36" t="s">
        <v>27</v>
      </c>
      <c r="V8" s="37" t="s">
        <v>28</v>
      </c>
      <c r="W8" s="36" t="s">
        <v>27</v>
      </c>
      <c r="X8" s="640"/>
      <c r="Y8" s="633"/>
    </row>
    <row r="9" spans="1:25" s="536" customFormat="1" ht="18" customHeight="1" thickBot="1" thickTop="1">
      <c r="A9" s="526" t="s">
        <v>22</v>
      </c>
      <c r="B9" s="527">
        <f>SUM(B10:B37)</f>
        <v>27743.712999999996</v>
      </c>
      <c r="C9" s="528">
        <f>SUM(C10:C37)</f>
        <v>16836.143</v>
      </c>
      <c r="D9" s="529">
        <f>SUM(D10:D37)</f>
        <v>5924.5599999999995</v>
      </c>
      <c r="E9" s="528">
        <f>SUM(E10:E37)</f>
        <v>3844.967</v>
      </c>
      <c r="F9" s="530">
        <f>SUM(B9:E9)</f>
        <v>54349.382999999994</v>
      </c>
      <c r="G9" s="531">
        <f>F9/$F$9</f>
        <v>1</v>
      </c>
      <c r="H9" s="532">
        <f>SUM(H10:H37)</f>
        <v>24563.033</v>
      </c>
      <c r="I9" s="528">
        <f>SUM(I10:I37)</f>
        <v>14469.633</v>
      </c>
      <c r="J9" s="529">
        <f>SUM(J10:J37)</f>
        <v>11378.896</v>
      </c>
      <c r="K9" s="528">
        <f>SUM(K10:K37)</f>
        <v>5860.127999999999</v>
      </c>
      <c r="L9" s="530">
        <f>SUM(H9:K9)</f>
        <v>56271.689999999995</v>
      </c>
      <c r="M9" s="533">
        <f>IF(ISERROR(F9/L9-1),"         /0",(F9/L9-1))</f>
        <v>-0.03416117411792685</v>
      </c>
      <c r="N9" s="534">
        <f>SUM(N10:N37)</f>
        <v>81158.04899999997</v>
      </c>
      <c r="O9" s="528">
        <f>SUM(O10:O37)</f>
        <v>45291.039</v>
      </c>
      <c r="P9" s="529">
        <f>SUM(P10:P37)</f>
        <v>21753.204</v>
      </c>
      <c r="Q9" s="528">
        <f>SUM(Q10:Q37)</f>
        <v>11012.091</v>
      </c>
      <c r="R9" s="530">
        <f>SUM(N9:Q9)</f>
        <v>159214.38299999997</v>
      </c>
      <c r="S9" s="531">
        <f>R9/$R$9</f>
        <v>1</v>
      </c>
      <c r="T9" s="532">
        <f>SUM(T10:T37)</f>
        <v>66730.47799999999</v>
      </c>
      <c r="U9" s="528">
        <f>SUM(U10:U37)</f>
        <v>37357.945999999996</v>
      </c>
      <c r="V9" s="529">
        <f>SUM(V10:V37)</f>
        <v>42378.618</v>
      </c>
      <c r="W9" s="528">
        <f>SUM(W10:W37)</f>
        <v>16136.241000000002</v>
      </c>
      <c r="X9" s="530">
        <f>SUM(T9:W9)</f>
        <v>162603.283</v>
      </c>
      <c r="Y9" s="535">
        <f>IF(ISERROR(R9/X9-1),"         /0",(R9/X9-1))</f>
        <v>-0.02084152261550598</v>
      </c>
    </row>
    <row r="10" spans="1:25" ht="19.5" customHeight="1" thickTop="1">
      <c r="A10" s="320" t="s">
        <v>179</v>
      </c>
      <c r="B10" s="321">
        <v>8091.103000000001</v>
      </c>
      <c r="C10" s="322">
        <v>5151.5109999999995</v>
      </c>
      <c r="D10" s="323">
        <v>200.114</v>
      </c>
      <c r="E10" s="322">
        <v>118.82700000000001</v>
      </c>
      <c r="F10" s="324">
        <f>SUM(B10:E10)</f>
        <v>13561.555</v>
      </c>
      <c r="G10" s="325">
        <f>F10/$F$9</f>
        <v>0.24952546379413362</v>
      </c>
      <c r="H10" s="326">
        <v>8103.344</v>
      </c>
      <c r="I10" s="322">
        <v>4054.0460000000003</v>
      </c>
      <c r="J10" s="323">
        <v>221.659</v>
      </c>
      <c r="K10" s="322"/>
      <c r="L10" s="324">
        <f>SUM(H10:K10)</f>
        <v>12379.048999999999</v>
      </c>
      <c r="M10" s="327">
        <f>IF(ISERROR(F10/L10-1),"         /0",(F10/L10-1))</f>
        <v>0.0955247854661534</v>
      </c>
      <c r="N10" s="321">
        <v>22803.546</v>
      </c>
      <c r="O10" s="322">
        <v>13268.060999999998</v>
      </c>
      <c r="P10" s="323">
        <v>424.281</v>
      </c>
      <c r="Q10" s="322">
        <v>386.978</v>
      </c>
      <c r="R10" s="324">
        <f>SUM(N10:Q10)</f>
        <v>36882.866</v>
      </c>
      <c r="S10" s="325">
        <f>R10/$R$9</f>
        <v>0.23165536495531316</v>
      </c>
      <c r="T10" s="326">
        <v>20952.516</v>
      </c>
      <c r="U10" s="322">
        <v>9992.744999999999</v>
      </c>
      <c r="V10" s="323">
        <v>274.187</v>
      </c>
      <c r="W10" s="322">
        <v>35.16</v>
      </c>
      <c r="X10" s="324">
        <f>SUM(T10:W10)</f>
        <v>31254.608</v>
      </c>
      <c r="Y10" s="328">
        <f>IF(ISERROR(R10/X10-1),"         /0",IF(R10/X10&gt;5,"  *  ",(R10/X10-1)))</f>
        <v>0.1800777024623057</v>
      </c>
    </row>
    <row r="11" spans="1:25" ht="19.5" customHeight="1">
      <c r="A11" s="329" t="s">
        <v>159</v>
      </c>
      <c r="B11" s="330">
        <v>3819.3360000000007</v>
      </c>
      <c r="C11" s="331">
        <v>2911.7270000000008</v>
      </c>
      <c r="D11" s="332">
        <v>7.893</v>
      </c>
      <c r="E11" s="331">
        <v>38.086</v>
      </c>
      <c r="F11" s="333">
        <f>SUM(B11:E11)</f>
        <v>6777.042000000002</v>
      </c>
      <c r="G11" s="334">
        <f>F11/$F$9</f>
        <v>0.12469400066602418</v>
      </c>
      <c r="H11" s="335">
        <v>3632.4129999999996</v>
      </c>
      <c r="I11" s="331">
        <v>3270.3770000000013</v>
      </c>
      <c r="J11" s="332">
        <v>0</v>
      </c>
      <c r="K11" s="331">
        <v>0</v>
      </c>
      <c r="L11" s="333">
        <f>SUM(H11:K11)</f>
        <v>6902.790000000001</v>
      </c>
      <c r="M11" s="336">
        <f>IF(ISERROR(F11/L11-1),"         /0",(F11/L11-1))</f>
        <v>-0.018216981829086265</v>
      </c>
      <c r="N11" s="330">
        <v>10989.134999999998</v>
      </c>
      <c r="O11" s="331">
        <v>8362.997000000003</v>
      </c>
      <c r="P11" s="332">
        <v>10.119</v>
      </c>
      <c r="Q11" s="331">
        <v>50.495000000000005</v>
      </c>
      <c r="R11" s="333">
        <f>SUM(N11:Q11)</f>
        <v>19412.746</v>
      </c>
      <c r="S11" s="334">
        <f>R11/$R$9</f>
        <v>0.12192834362207089</v>
      </c>
      <c r="T11" s="335">
        <v>9822.077</v>
      </c>
      <c r="U11" s="331">
        <v>8381.257999999998</v>
      </c>
      <c r="V11" s="332">
        <v>2.314</v>
      </c>
      <c r="W11" s="331">
        <v>10.39</v>
      </c>
      <c r="X11" s="333">
        <f>SUM(T11:W11)</f>
        <v>18216.038999999997</v>
      </c>
      <c r="Y11" s="337">
        <f>IF(ISERROR(R11/X11-1),"         /0",IF(R11/X11&gt;5,"  *  ",(R11/X11-1)))</f>
        <v>0.065695237038085</v>
      </c>
    </row>
    <row r="12" spans="1:25" ht="19.5" customHeight="1">
      <c r="A12" s="329" t="s">
        <v>210</v>
      </c>
      <c r="B12" s="330">
        <v>0</v>
      </c>
      <c r="C12" s="331">
        <v>0</v>
      </c>
      <c r="D12" s="332">
        <v>2588.2</v>
      </c>
      <c r="E12" s="331">
        <v>2290.89</v>
      </c>
      <c r="F12" s="333">
        <f>SUM(B12:E12)</f>
        <v>4879.09</v>
      </c>
      <c r="G12" s="334">
        <f>F12/$F$9</f>
        <v>0.08977268426395936</v>
      </c>
      <c r="H12" s="335"/>
      <c r="I12" s="331"/>
      <c r="J12" s="332">
        <v>2697.985</v>
      </c>
      <c r="K12" s="331">
        <v>2054.8759999999997</v>
      </c>
      <c r="L12" s="333">
        <f>SUM(H12:K12)</f>
        <v>4752.861</v>
      </c>
      <c r="M12" s="336">
        <f>IF(ISERROR(F12/L12-1),"         /0",(F12/L12-1))</f>
        <v>0.026558529694009625</v>
      </c>
      <c r="N12" s="330"/>
      <c r="O12" s="331"/>
      <c r="P12" s="332">
        <v>9623.189999999999</v>
      </c>
      <c r="Q12" s="331">
        <v>5958.118</v>
      </c>
      <c r="R12" s="333">
        <f>SUM(N12:Q12)</f>
        <v>15581.307999999999</v>
      </c>
      <c r="S12" s="334">
        <f>R12/$R$9</f>
        <v>0.09786369614609505</v>
      </c>
      <c r="T12" s="335"/>
      <c r="U12" s="331"/>
      <c r="V12" s="332">
        <v>9684.149</v>
      </c>
      <c r="W12" s="331">
        <v>5928.299</v>
      </c>
      <c r="X12" s="333">
        <f>SUM(T12:W12)</f>
        <v>15612.448</v>
      </c>
      <c r="Y12" s="337">
        <f>IF(ISERROR(R12/X12-1),"         /0",IF(R12/X12&gt;5,"  *  ",(R12/X12-1)))</f>
        <v>-0.0019945622877335367</v>
      </c>
    </row>
    <row r="13" spans="1:25" ht="19.5" customHeight="1">
      <c r="A13" s="329" t="s">
        <v>211</v>
      </c>
      <c r="B13" s="330">
        <v>1886.495</v>
      </c>
      <c r="C13" s="331">
        <v>1196.9750000000001</v>
      </c>
      <c r="D13" s="332">
        <v>626.4649999999999</v>
      </c>
      <c r="E13" s="331">
        <v>282.377</v>
      </c>
      <c r="F13" s="333">
        <f>SUM(B13:E13)</f>
        <v>3992.3120000000004</v>
      </c>
      <c r="G13" s="334">
        <f>F13/$F$9</f>
        <v>0.07345643647877292</v>
      </c>
      <c r="H13" s="335">
        <v>2038.251</v>
      </c>
      <c r="I13" s="331">
        <v>1190.896</v>
      </c>
      <c r="J13" s="332">
        <v>1175.496</v>
      </c>
      <c r="K13" s="331">
        <v>277.376</v>
      </c>
      <c r="L13" s="333">
        <f>SUM(H13:K13)</f>
        <v>4682.019</v>
      </c>
      <c r="M13" s="336">
        <f>IF(ISERROR(F13/L13-1),"         /0",(F13/L13-1))</f>
        <v>-0.1473097396657297</v>
      </c>
      <c r="N13" s="330">
        <v>5707.912</v>
      </c>
      <c r="O13" s="331">
        <v>2811.425</v>
      </c>
      <c r="P13" s="332">
        <v>2956.2880000000005</v>
      </c>
      <c r="Q13" s="331">
        <v>1240.532</v>
      </c>
      <c r="R13" s="333">
        <f>SUM(N13:Q13)</f>
        <v>12716.157</v>
      </c>
      <c r="S13" s="334">
        <f>R13/$R$9</f>
        <v>0.07986814231475559</v>
      </c>
      <c r="T13" s="335">
        <v>5933.835</v>
      </c>
      <c r="U13" s="331">
        <v>3083.8050000000003</v>
      </c>
      <c r="V13" s="332">
        <v>4515.395</v>
      </c>
      <c r="W13" s="331">
        <v>761.691</v>
      </c>
      <c r="X13" s="333">
        <f>SUM(T13:W13)</f>
        <v>14294.726</v>
      </c>
      <c r="Y13" s="337">
        <f>IF(ISERROR(R13/X13-1),"         /0",IF(R13/X13&gt;5,"  *  ",(R13/X13-1)))</f>
        <v>-0.11043016844114406</v>
      </c>
    </row>
    <row r="14" spans="1:25" ht="19.5" customHeight="1">
      <c r="A14" s="329" t="s">
        <v>212</v>
      </c>
      <c r="B14" s="330">
        <v>2051.804</v>
      </c>
      <c r="C14" s="331">
        <v>510.88300000000004</v>
      </c>
      <c r="D14" s="332">
        <v>0</v>
      </c>
      <c r="E14" s="331">
        <v>0</v>
      </c>
      <c r="F14" s="333">
        <f aca="true" t="shared" si="0" ref="F14:F27">SUM(B14:E14)</f>
        <v>2562.687</v>
      </c>
      <c r="G14" s="334">
        <f aca="true" t="shared" si="1" ref="G14:G27">F14/$F$9</f>
        <v>0.047152090024646647</v>
      </c>
      <c r="H14" s="335"/>
      <c r="I14" s="331"/>
      <c r="J14" s="332">
        <v>2563.473</v>
      </c>
      <c r="K14" s="331">
        <v>890.5070000000001</v>
      </c>
      <c r="L14" s="333">
        <f aca="true" t="shared" si="2" ref="L14:L27">SUM(H14:K14)</f>
        <v>3453.98</v>
      </c>
      <c r="M14" s="336">
        <f aca="true" t="shared" si="3" ref="M14:M27">IF(ISERROR(F14/L14-1),"         /0",(F14/L14-1))</f>
        <v>-0.25804810682169554</v>
      </c>
      <c r="N14" s="330">
        <v>7214.995000000001</v>
      </c>
      <c r="O14" s="331">
        <v>1694.07</v>
      </c>
      <c r="P14" s="332"/>
      <c r="Q14" s="331"/>
      <c r="R14" s="333">
        <f aca="true" t="shared" si="4" ref="R14:R27">SUM(N14:Q14)</f>
        <v>8909.065</v>
      </c>
      <c r="S14" s="334">
        <f aca="true" t="shared" si="5" ref="S14:S27">R14/$R$9</f>
        <v>0.05595640815943119</v>
      </c>
      <c r="T14" s="335"/>
      <c r="U14" s="331"/>
      <c r="V14" s="332">
        <v>7494.552</v>
      </c>
      <c r="W14" s="331">
        <v>2365.1670000000004</v>
      </c>
      <c r="X14" s="333">
        <f aca="true" t="shared" si="6" ref="X14:X27">SUM(T14:W14)</f>
        <v>9859.719000000001</v>
      </c>
      <c r="Y14" s="337">
        <f aca="true" t="shared" si="7" ref="Y14:Y27">IF(ISERROR(R14/X14-1),"         /0",IF(R14/X14&gt;5,"  *  ",(R14/X14-1)))</f>
        <v>-0.0964179607958402</v>
      </c>
    </row>
    <row r="15" spans="1:25" ht="19.5" customHeight="1">
      <c r="A15" s="329" t="s">
        <v>213</v>
      </c>
      <c r="B15" s="330">
        <v>1054.849</v>
      </c>
      <c r="C15" s="331">
        <v>1215.25</v>
      </c>
      <c r="D15" s="332">
        <v>0</v>
      </c>
      <c r="E15" s="331">
        <v>0</v>
      </c>
      <c r="F15" s="333">
        <f t="shared" si="0"/>
        <v>2270.099</v>
      </c>
      <c r="G15" s="334">
        <f t="shared" si="1"/>
        <v>0.041768625045844596</v>
      </c>
      <c r="H15" s="335">
        <v>814.4399999999999</v>
      </c>
      <c r="I15" s="331">
        <v>631.381</v>
      </c>
      <c r="J15" s="332"/>
      <c r="K15" s="331"/>
      <c r="L15" s="333">
        <f t="shared" si="2"/>
        <v>1445.821</v>
      </c>
      <c r="M15" s="336">
        <f t="shared" si="3"/>
        <v>0.5701106845176549</v>
      </c>
      <c r="N15" s="330">
        <v>3110.366</v>
      </c>
      <c r="O15" s="331">
        <v>3102.1220000000003</v>
      </c>
      <c r="P15" s="332"/>
      <c r="Q15" s="331"/>
      <c r="R15" s="333">
        <f t="shared" si="4"/>
        <v>6212.488</v>
      </c>
      <c r="S15" s="334">
        <f t="shared" si="5"/>
        <v>0.03901964058108997</v>
      </c>
      <c r="T15" s="335">
        <v>2575.787</v>
      </c>
      <c r="U15" s="331">
        <v>1654.9389999999999</v>
      </c>
      <c r="V15" s="332"/>
      <c r="W15" s="331"/>
      <c r="X15" s="333">
        <f t="shared" si="6"/>
        <v>4230.726</v>
      </c>
      <c r="Y15" s="337">
        <f t="shared" si="7"/>
        <v>0.4684212591408663</v>
      </c>
    </row>
    <row r="16" spans="1:25" ht="19.5" customHeight="1">
      <c r="A16" s="329" t="s">
        <v>214</v>
      </c>
      <c r="B16" s="330">
        <v>1495.353</v>
      </c>
      <c r="C16" s="331">
        <v>223.748</v>
      </c>
      <c r="D16" s="332">
        <v>102.077</v>
      </c>
      <c r="E16" s="331">
        <v>48.691</v>
      </c>
      <c r="F16" s="333">
        <f t="shared" si="0"/>
        <v>1869.8690000000001</v>
      </c>
      <c r="G16" s="334">
        <f t="shared" si="1"/>
        <v>0.03440460400442817</v>
      </c>
      <c r="H16" s="335">
        <v>1325.691</v>
      </c>
      <c r="I16" s="331">
        <v>70.371</v>
      </c>
      <c r="J16" s="332"/>
      <c r="K16" s="331">
        <v>8.265</v>
      </c>
      <c r="L16" s="333">
        <f t="shared" si="2"/>
        <v>1404.3270000000002</v>
      </c>
      <c r="M16" s="336">
        <f t="shared" si="3"/>
        <v>0.33150541148891954</v>
      </c>
      <c r="N16" s="330">
        <v>4847.982</v>
      </c>
      <c r="O16" s="331">
        <v>734.9219999999999</v>
      </c>
      <c r="P16" s="332">
        <v>395.94899999999996</v>
      </c>
      <c r="Q16" s="331">
        <v>50.585</v>
      </c>
      <c r="R16" s="333">
        <f t="shared" si="4"/>
        <v>6029.437999999999</v>
      </c>
      <c r="S16" s="334">
        <f t="shared" si="5"/>
        <v>0.03786993289419085</v>
      </c>
      <c r="T16" s="335">
        <v>4135.272</v>
      </c>
      <c r="U16" s="331">
        <v>384.79799999999994</v>
      </c>
      <c r="V16" s="332"/>
      <c r="W16" s="331">
        <v>19.244</v>
      </c>
      <c r="X16" s="333">
        <f t="shared" si="6"/>
        <v>4539.313999999999</v>
      </c>
      <c r="Y16" s="337">
        <f t="shared" si="7"/>
        <v>0.32827074751823737</v>
      </c>
    </row>
    <row r="17" spans="1:25" ht="19.5" customHeight="1">
      <c r="A17" s="329" t="s">
        <v>177</v>
      </c>
      <c r="B17" s="330">
        <v>285.889</v>
      </c>
      <c r="C17" s="331">
        <v>267.73199999999997</v>
      </c>
      <c r="D17" s="332">
        <v>621.3530000000001</v>
      </c>
      <c r="E17" s="331">
        <v>261.23699999999997</v>
      </c>
      <c r="F17" s="333">
        <f t="shared" si="0"/>
        <v>1436.2110000000002</v>
      </c>
      <c r="G17" s="334">
        <f t="shared" si="1"/>
        <v>0.026425525382689264</v>
      </c>
      <c r="H17" s="335">
        <v>589.638</v>
      </c>
      <c r="I17" s="331">
        <v>306.65299999999996</v>
      </c>
      <c r="J17" s="332">
        <v>484.16700000000003</v>
      </c>
      <c r="K17" s="331">
        <v>249.285</v>
      </c>
      <c r="L17" s="333">
        <f t="shared" si="2"/>
        <v>1629.7430000000002</v>
      </c>
      <c r="M17" s="336">
        <f t="shared" si="3"/>
        <v>-0.1187500115048814</v>
      </c>
      <c r="N17" s="330">
        <v>684.309</v>
      </c>
      <c r="O17" s="331">
        <v>687.04</v>
      </c>
      <c r="P17" s="332">
        <v>1192.3459999999998</v>
      </c>
      <c r="Q17" s="331">
        <v>865.486</v>
      </c>
      <c r="R17" s="333">
        <f t="shared" si="4"/>
        <v>3429.1809999999996</v>
      </c>
      <c r="S17" s="334">
        <f t="shared" si="5"/>
        <v>0.021538135785131925</v>
      </c>
      <c r="T17" s="335">
        <v>1143.584</v>
      </c>
      <c r="U17" s="331">
        <v>668.856</v>
      </c>
      <c r="V17" s="332">
        <v>1804.8629999999998</v>
      </c>
      <c r="W17" s="331">
        <v>796.923</v>
      </c>
      <c r="X17" s="333">
        <f t="shared" si="6"/>
        <v>4414.226</v>
      </c>
      <c r="Y17" s="337">
        <f t="shared" si="7"/>
        <v>-0.22315237144631928</v>
      </c>
    </row>
    <row r="18" spans="1:25" ht="19.5" customHeight="1">
      <c r="A18" s="329" t="s">
        <v>215</v>
      </c>
      <c r="B18" s="330">
        <v>886.579</v>
      </c>
      <c r="C18" s="331">
        <v>411.43600000000004</v>
      </c>
      <c r="D18" s="332">
        <v>0</v>
      </c>
      <c r="E18" s="331">
        <v>0</v>
      </c>
      <c r="F18" s="333">
        <f t="shared" si="0"/>
        <v>1298.0149999999999</v>
      </c>
      <c r="G18" s="334">
        <f t="shared" si="1"/>
        <v>0.023882791824886035</v>
      </c>
      <c r="H18" s="335">
        <v>835.1220000000001</v>
      </c>
      <c r="I18" s="331">
        <v>472.63300000000004</v>
      </c>
      <c r="J18" s="332"/>
      <c r="K18" s="331"/>
      <c r="L18" s="333">
        <f t="shared" si="2"/>
        <v>1307.755</v>
      </c>
      <c r="M18" s="336">
        <f t="shared" si="3"/>
        <v>-0.007447878234073113</v>
      </c>
      <c r="N18" s="330">
        <v>2466.851</v>
      </c>
      <c r="O18" s="331">
        <v>945.87</v>
      </c>
      <c r="P18" s="332"/>
      <c r="Q18" s="331"/>
      <c r="R18" s="333">
        <f t="shared" si="4"/>
        <v>3412.721</v>
      </c>
      <c r="S18" s="334">
        <f t="shared" si="5"/>
        <v>0.02143475316548506</v>
      </c>
      <c r="T18" s="335">
        <v>2602.8390000000004</v>
      </c>
      <c r="U18" s="331">
        <v>1330.608</v>
      </c>
      <c r="V18" s="332"/>
      <c r="W18" s="331"/>
      <c r="X18" s="333">
        <f t="shared" si="6"/>
        <v>3933.447</v>
      </c>
      <c r="Y18" s="337">
        <f t="shared" si="7"/>
        <v>-0.1323841404244166</v>
      </c>
    </row>
    <row r="19" spans="1:25" ht="19.5" customHeight="1">
      <c r="A19" s="329" t="s">
        <v>216</v>
      </c>
      <c r="B19" s="330">
        <v>0</v>
      </c>
      <c r="C19" s="331">
        <v>0</v>
      </c>
      <c r="D19" s="332">
        <v>676.479</v>
      </c>
      <c r="E19" s="331">
        <v>519.628</v>
      </c>
      <c r="F19" s="333">
        <f t="shared" si="0"/>
        <v>1196.107</v>
      </c>
      <c r="G19" s="334">
        <f t="shared" si="1"/>
        <v>0.02200773833991823</v>
      </c>
      <c r="H19" s="335"/>
      <c r="I19" s="331"/>
      <c r="J19" s="332"/>
      <c r="K19" s="331"/>
      <c r="L19" s="333">
        <f t="shared" si="2"/>
        <v>0</v>
      </c>
      <c r="M19" s="336" t="str">
        <f t="shared" si="3"/>
        <v>         /0</v>
      </c>
      <c r="N19" s="330"/>
      <c r="O19" s="331"/>
      <c r="P19" s="332">
        <v>1964.786</v>
      </c>
      <c r="Q19" s="331">
        <v>1395.237</v>
      </c>
      <c r="R19" s="333">
        <f t="shared" si="4"/>
        <v>3360.023</v>
      </c>
      <c r="S19" s="334">
        <f t="shared" si="5"/>
        <v>0.021103765480785745</v>
      </c>
      <c r="T19" s="335"/>
      <c r="U19" s="331"/>
      <c r="V19" s="332"/>
      <c r="W19" s="331"/>
      <c r="X19" s="333">
        <f t="shared" si="6"/>
        <v>0</v>
      </c>
      <c r="Y19" s="337" t="str">
        <f t="shared" si="7"/>
        <v>         /0</v>
      </c>
    </row>
    <row r="20" spans="1:25" ht="19.5" customHeight="1">
      <c r="A20" s="329" t="s">
        <v>185</v>
      </c>
      <c r="B20" s="330">
        <v>353.644</v>
      </c>
      <c r="C20" s="331">
        <v>702.624</v>
      </c>
      <c r="D20" s="332">
        <v>12.344</v>
      </c>
      <c r="E20" s="331">
        <v>0</v>
      </c>
      <c r="F20" s="333">
        <f t="shared" si="0"/>
        <v>1068.612</v>
      </c>
      <c r="G20" s="334">
        <f t="shared" si="1"/>
        <v>0.019661897541688747</v>
      </c>
      <c r="H20" s="335">
        <v>467.53700000000003</v>
      </c>
      <c r="I20" s="331">
        <v>455.489</v>
      </c>
      <c r="J20" s="332"/>
      <c r="K20" s="331"/>
      <c r="L20" s="333">
        <f t="shared" si="2"/>
        <v>923.0260000000001</v>
      </c>
      <c r="M20" s="336">
        <f t="shared" si="3"/>
        <v>0.15772686793221435</v>
      </c>
      <c r="N20" s="330">
        <v>864.046</v>
      </c>
      <c r="O20" s="331">
        <v>2004.7</v>
      </c>
      <c r="P20" s="332">
        <v>12.344</v>
      </c>
      <c r="Q20" s="331">
        <v>0</v>
      </c>
      <c r="R20" s="333">
        <f t="shared" si="4"/>
        <v>2881.09</v>
      </c>
      <c r="S20" s="334">
        <f t="shared" si="5"/>
        <v>0.018095664133560098</v>
      </c>
      <c r="T20" s="335">
        <v>1193.552</v>
      </c>
      <c r="U20" s="331">
        <v>1588.7940000000003</v>
      </c>
      <c r="V20" s="332"/>
      <c r="W20" s="331"/>
      <c r="X20" s="333">
        <f t="shared" si="6"/>
        <v>2782.3460000000005</v>
      </c>
      <c r="Y20" s="337">
        <f t="shared" si="7"/>
        <v>0.03548947542828951</v>
      </c>
    </row>
    <row r="21" spans="1:25" ht="19.5" customHeight="1">
      <c r="A21" s="329" t="s">
        <v>176</v>
      </c>
      <c r="B21" s="330">
        <v>534.139</v>
      </c>
      <c r="C21" s="331">
        <v>457.648</v>
      </c>
      <c r="D21" s="332">
        <v>0</v>
      </c>
      <c r="E21" s="331">
        <v>0</v>
      </c>
      <c r="F21" s="333">
        <f>SUM(B21:E21)</f>
        <v>991.787</v>
      </c>
      <c r="G21" s="334">
        <f>F21/$F$9</f>
        <v>0.018248358035637683</v>
      </c>
      <c r="H21" s="335">
        <v>531.639</v>
      </c>
      <c r="I21" s="331">
        <v>462.28000000000003</v>
      </c>
      <c r="J21" s="332"/>
      <c r="K21" s="331"/>
      <c r="L21" s="333">
        <f>SUM(H21:K21)</f>
        <v>993.9190000000001</v>
      </c>
      <c r="M21" s="336">
        <f>IF(ISERROR(F21/L21-1),"         /0",(F21/L21-1))</f>
        <v>-0.0021450440126409287</v>
      </c>
      <c r="N21" s="330">
        <v>1347.9349999999997</v>
      </c>
      <c r="O21" s="331">
        <v>1122.259</v>
      </c>
      <c r="P21" s="332"/>
      <c r="Q21" s="331"/>
      <c r="R21" s="333">
        <f>SUM(N21:Q21)</f>
        <v>2470.1939999999995</v>
      </c>
      <c r="S21" s="334">
        <f>R21/$R$9</f>
        <v>0.015514892269500551</v>
      </c>
      <c r="T21" s="335">
        <v>1321.166</v>
      </c>
      <c r="U21" s="331">
        <v>996.589</v>
      </c>
      <c r="V21" s="332"/>
      <c r="W21" s="331"/>
      <c r="X21" s="333">
        <f>SUM(T21:W21)</f>
        <v>2317.755</v>
      </c>
      <c r="Y21" s="337">
        <f>IF(ISERROR(R21/X21-1),"         /0",IF(R21/X21&gt;5,"  *  ",(R21/X21-1)))</f>
        <v>0.06577010943779626</v>
      </c>
    </row>
    <row r="22" spans="1:25" ht="19.5" customHeight="1">
      <c r="A22" s="329" t="s">
        <v>178</v>
      </c>
      <c r="B22" s="330">
        <v>641.3609999999999</v>
      </c>
      <c r="C22" s="331">
        <v>246.95800000000003</v>
      </c>
      <c r="D22" s="332">
        <v>12.96</v>
      </c>
      <c r="E22" s="331">
        <v>0</v>
      </c>
      <c r="F22" s="333">
        <f>SUM(B22:E22)</f>
        <v>901.279</v>
      </c>
      <c r="G22" s="334">
        <f>F22/$F$9</f>
        <v>0.01658305854180534</v>
      </c>
      <c r="H22" s="335">
        <v>238.87</v>
      </c>
      <c r="I22" s="331">
        <v>128.542</v>
      </c>
      <c r="J22" s="332"/>
      <c r="K22" s="331"/>
      <c r="L22" s="333">
        <f>SUM(H22:K22)</f>
        <v>367.41200000000003</v>
      </c>
      <c r="M22" s="336">
        <f>IF(ISERROR(F22/L22-1),"         /0",(F22/L22-1))</f>
        <v>1.453047260296343</v>
      </c>
      <c r="N22" s="330">
        <v>1461.662</v>
      </c>
      <c r="O22" s="331">
        <v>604.117</v>
      </c>
      <c r="P22" s="332">
        <v>12.96</v>
      </c>
      <c r="Q22" s="331"/>
      <c r="R22" s="333">
        <f>SUM(N22:Q22)</f>
        <v>2078.739</v>
      </c>
      <c r="S22" s="334">
        <f>R22/$R$9</f>
        <v>0.01305622620790485</v>
      </c>
      <c r="T22" s="335">
        <v>1015.7919999999999</v>
      </c>
      <c r="U22" s="331">
        <v>540.012</v>
      </c>
      <c r="V22" s="332"/>
      <c r="W22" s="331"/>
      <c r="X22" s="333">
        <f>SUM(T22:W22)</f>
        <v>1555.8039999999999</v>
      </c>
      <c r="Y22" s="337">
        <f>IF(ISERROR(R22/X22-1),"         /0",IF(R22/X22&gt;5,"  *  ",(R22/X22-1)))</f>
        <v>0.3361188170232241</v>
      </c>
    </row>
    <row r="23" spans="1:25" ht="19.5" customHeight="1">
      <c r="A23" s="329" t="s">
        <v>217</v>
      </c>
      <c r="B23" s="330">
        <v>754.319</v>
      </c>
      <c r="C23" s="331">
        <v>120.373</v>
      </c>
      <c r="D23" s="332">
        <v>0</v>
      </c>
      <c r="E23" s="331">
        <v>0</v>
      </c>
      <c r="F23" s="333">
        <f>SUM(B23:E23)</f>
        <v>874.692</v>
      </c>
      <c r="G23" s="334">
        <f>F23/$F$9</f>
        <v>0.016093871755637045</v>
      </c>
      <c r="H23" s="335">
        <v>766.055</v>
      </c>
      <c r="I23" s="331">
        <v>75.636</v>
      </c>
      <c r="J23" s="332"/>
      <c r="K23" s="331"/>
      <c r="L23" s="333">
        <f>SUM(H23:K23)</f>
        <v>841.6909999999999</v>
      </c>
      <c r="M23" s="336">
        <f>IF(ISERROR(F23/L23-1),"         /0",(F23/L23-1))</f>
        <v>0.039207975373385384</v>
      </c>
      <c r="N23" s="330">
        <v>2390.3869999999997</v>
      </c>
      <c r="O23" s="331">
        <v>240.055</v>
      </c>
      <c r="P23" s="332"/>
      <c r="Q23" s="331"/>
      <c r="R23" s="333">
        <f>SUM(N23:Q23)</f>
        <v>2630.4419999999996</v>
      </c>
      <c r="S23" s="334">
        <f>R23/$R$9</f>
        <v>0.016521384252074764</v>
      </c>
      <c r="T23" s="335">
        <v>2566.7309999999998</v>
      </c>
      <c r="U23" s="331">
        <v>153.39499999999998</v>
      </c>
      <c r="V23" s="332"/>
      <c r="W23" s="331"/>
      <c r="X23" s="333">
        <f>SUM(T23:W23)</f>
        <v>2720.1259999999997</v>
      </c>
      <c r="Y23" s="337">
        <f>IF(ISERROR(R23/X23-1),"         /0",IF(R23/X23&gt;5,"  *  ",(R23/X23-1)))</f>
        <v>-0.03297053151214324</v>
      </c>
    </row>
    <row r="24" spans="1:25" ht="19.5" customHeight="1">
      <c r="A24" s="329" t="s">
        <v>218</v>
      </c>
      <c r="B24" s="330">
        <v>418.14</v>
      </c>
      <c r="C24" s="331">
        <v>449.657</v>
      </c>
      <c r="D24" s="332">
        <v>0</v>
      </c>
      <c r="E24" s="331">
        <v>0</v>
      </c>
      <c r="F24" s="333">
        <f>SUM(B24:E24)</f>
        <v>867.797</v>
      </c>
      <c r="G24" s="334">
        <f>F24/$F$9</f>
        <v>0.0159670073899459</v>
      </c>
      <c r="H24" s="335">
        <v>421.63</v>
      </c>
      <c r="I24" s="331">
        <v>366.767</v>
      </c>
      <c r="J24" s="332"/>
      <c r="K24" s="331"/>
      <c r="L24" s="333">
        <f>SUM(H24:K24)</f>
        <v>788.3969999999999</v>
      </c>
      <c r="M24" s="336">
        <f>IF(ISERROR(F24/L24-1),"         /0",(F24/L24-1))</f>
        <v>0.10071068256221172</v>
      </c>
      <c r="N24" s="330">
        <v>1120.563</v>
      </c>
      <c r="O24" s="331">
        <v>1257.542</v>
      </c>
      <c r="P24" s="332">
        <v>122.381</v>
      </c>
      <c r="Q24" s="331">
        <v>0</v>
      </c>
      <c r="R24" s="333">
        <f>SUM(N24:Q24)</f>
        <v>2500.486</v>
      </c>
      <c r="S24" s="334">
        <f>R24/$R$9</f>
        <v>0.015705151462352497</v>
      </c>
      <c r="T24" s="335">
        <v>1096.339</v>
      </c>
      <c r="U24" s="331">
        <v>1042.2540000000001</v>
      </c>
      <c r="V24" s="332"/>
      <c r="W24" s="331"/>
      <c r="X24" s="333">
        <f>SUM(T24:W24)</f>
        <v>2138.593</v>
      </c>
      <c r="Y24" s="337">
        <f>IF(ISERROR(R24/X24-1),"         /0",IF(R24/X24&gt;5,"  *  ",(R24/X24-1)))</f>
        <v>0.16922013679087144</v>
      </c>
    </row>
    <row r="25" spans="1:25" ht="19.5" customHeight="1">
      <c r="A25" s="329" t="s">
        <v>219</v>
      </c>
      <c r="B25" s="330">
        <v>784.4459999999999</v>
      </c>
      <c r="C25" s="331">
        <v>73.647</v>
      </c>
      <c r="D25" s="332">
        <v>0</v>
      </c>
      <c r="E25" s="331">
        <v>0</v>
      </c>
      <c r="F25" s="333">
        <f>SUM(B25:E25)</f>
        <v>858.093</v>
      </c>
      <c r="G25" s="334">
        <f>F25/$F$9</f>
        <v>0.01578845890486006</v>
      </c>
      <c r="H25" s="335"/>
      <c r="I25" s="331"/>
      <c r="J25" s="332"/>
      <c r="K25" s="331"/>
      <c r="L25" s="333">
        <f>SUM(H25:K25)</f>
        <v>0</v>
      </c>
      <c r="M25" s="336" t="str">
        <f>IF(ISERROR(F25/L25-1),"         /0",(F25/L25-1))</f>
        <v>         /0</v>
      </c>
      <c r="N25" s="330">
        <v>1894.9060000000002</v>
      </c>
      <c r="O25" s="331">
        <v>85.437</v>
      </c>
      <c r="P25" s="332"/>
      <c r="Q25" s="331"/>
      <c r="R25" s="333">
        <f>SUM(N25:Q25)</f>
        <v>1980.343</v>
      </c>
      <c r="S25" s="334">
        <f>R25/$R$9</f>
        <v>0.012438216715634293</v>
      </c>
      <c r="T25" s="335"/>
      <c r="U25" s="331"/>
      <c r="V25" s="332"/>
      <c r="W25" s="331"/>
      <c r="X25" s="333">
        <f>SUM(T25:W25)</f>
        <v>0</v>
      </c>
      <c r="Y25" s="337" t="str">
        <f>IF(ISERROR(R25/X25-1),"         /0",IF(R25/X25&gt;5,"  *  ",(R25/X25-1)))</f>
        <v>         /0</v>
      </c>
    </row>
    <row r="26" spans="1:25" ht="19.5" customHeight="1">
      <c r="A26" s="329" t="s">
        <v>204</v>
      </c>
      <c r="B26" s="330">
        <v>650.437</v>
      </c>
      <c r="C26" s="331">
        <v>188.413</v>
      </c>
      <c r="D26" s="332">
        <v>0</v>
      </c>
      <c r="E26" s="331">
        <v>0</v>
      </c>
      <c r="F26" s="333">
        <f t="shared" si="0"/>
        <v>838.85</v>
      </c>
      <c r="G26" s="334">
        <f t="shared" si="1"/>
        <v>0.015434397847717978</v>
      </c>
      <c r="H26" s="335">
        <v>0</v>
      </c>
      <c r="I26" s="331">
        <v>0</v>
      </c>
      <c r="J26" s="332">
        <v>189.583</v>
      </c>
      <c r="K26" s="331">
        <v>125.575</v>
      </c>
      <c r="L26" s="333">
        <f t="shared" si="2"/>
        <v>315.158</v>
      </c>
      <c r="M26" s="336">
        <f t="shared" si="3"/>
        <v>1.661680807721841</v>
      </c>
      <c r="N26" s="330">
        <v>2054.171</v>
      </c>
      <c r="O26" s="331">
        <v>490.154</v>
      </c>
      <c r="P26" s="332"/>
      <c r="Q26" s="331"/>
      <c r="R26" s="333">
        <f t="shared" si="4"/>
        <v>2544.325</v>
      </c>
      <c r="S26" s="334">
        <f t="shared" si="5"/>
        <v>0.01598049718912644</v>
      </c>
      <c r="T26" s="335">
        <v>0</v>
      </c>
      <c r="U26" s="331">
        <v>0</v>
      </c>
      <c r="V26" s="332">
        <v>325.769</v>
      </c>
      <c r="W26" s="331">
        <v>200.19</v>
      </c>
      <c r="X26" s="333">
        <f t="shared" si="6"/>
        <v>525.9590000000001</v>
      </c>
      <c r="Y26" s="337">
        <f t="shared" si="7"/>
        <v>3.8374968391072297</v>
      </c>
    </row>
    <row r="27" spans="1:25" ht="19.5" customHeight="1">
      <c r="A27" s="329" t="s">
        <v>220</v>
      </c>
      <c r="B27" s="330">
        <v>487.056</v>
      </c>
      <c r="C27" s="331">
        <v>224.124</v>
      </c>
      <c r="D27" s="332">
        <v>0</v>
      </c>
      <c r="E27" s="331">
        <v>0</v>
      </c>
      <c r="F27" s="333">
        <f t="shared" si="0"/>
        <v>711.18</v>
      </c>
      <c r="G27" s="334">
        <f t="shared" si="1"/>
        <v>0.013085337141729833</v>
      </c>
      <c r="H27" s="335">
        <v>223.392</v>
      </c>
      <c r="I27" s="331">
        <v>336.276</v>
      </c>
      <c r="J27" s="332">
        <v>40.453</v>
      </c>
      <c r="K27" s="331"/>
      <c r="L27" s="333">
        <f t="shared" si="2"/>
        <v>600.121</v>
      </c>
      <c r="M27" s="336">
        <f t="shared" si="3"/>
        <v>0.18506101269577302</v>
      </c>
      <c r="N27" s="330">
        <v>845.967</v>
      </c>
      <c r="O27" s="331">
        <v>793.8910000000001</v>
      </c>
      <c r="P27" s="332"/>
      <c r="Q27" s="331"/>
      <c r="R27" s="333">
        <f t="shared" si="4"/>
        <v>1639.8580000000002</v>
      </c>
      <c r="S27" s="334">
        <f t="shared" si="5"/>
        <v>0.01029968504792686</v>
      </c>
      <c r="T27" s="335">
        <v>599.573</v>
      </c>
      <c r="U27" s="331">
        <v>795.4929999999999</v>
      </c>
      <c r="V27" s="332">
        <v>111.624</v>
      </c>
      <c r="W27" s="331">
        <v>140.414</v>
      </c>
      <c r="X27" s="333">
        <f t="shared" si="6"/>
        <v>1647.1039999999998</v>
      </c>
      <c r="Y27" s="337">
        <f t="shared" si="7"/>
        <v>-0.0043992364780849336</v>
      </c>
    </row>
    <row r="28" spans="1:25" ht="19.5" customHeight="1">
      <c r="A28" s="329" t="s">
        <v>164</v>
      </c>
      <c r="B28" s="330">
        <v>511.4019999999999</v>
      </c>
      <c r="C28" s="331">
        <v>114.025</v>
      </c>
      <c r="D28" s="332">
        <v>0</v>
      </c>
      <c r="E28" s="331">
        <v>0</v>
      </c>
      <c r="F28" s="333">
        <f>SUM(B28:E28)</f>
        <v>625.4269999999999</v>
      </c>
      <c r="G28" s="334">
        <f>F28/$F$9</f>
        <v>0.011507527141568469</v>
      </c>
      <c r="H28" s="335">
        <v>471.94900000000007</v>
      </c>
      <c r="I28" s="331">
        <v>142.866</v>
      </c>
      <c r="J28" s="332"/>
      <c r="K28" s="331">
        <v>0</v>
      </c>
      <c r="L28" s="333">
        <f>SUM(H28:K28)</f>
        <v>614.815</v>
      </c>
      <c r="M28" s="336">
        <f aca="true" t="shared" si="8" ref="M28:M34">IF(ISERROR(F28/L28-1),"         /0",(F28/L28-1))</f>
        <v>0.017260476728771845</v>
      </c>
      <c r="N28" s="330">
        <v>1133.7730000000001</v>
      </c>
      <c r="O28" s="331">
        <v>421.333</v>
      </c>
      <c r="P28" s="332">
        <v>0</v>
      </c>
      <c r="Q28" s="331">
        <v>0</v>
      </c>
      <c r="R28" s="333">
        <f>SUM(N28:Q28)</f>
        <v>1555.1060000000002</v>
      </c>
      <c r="S28" s="334">
        <f>R28/$R$9</f>
        <v>0.009767371331018508</v>
      </c>
      <c r="T28" s="335">
        <v>1362.513</v>
      </c>
      <c r="U28" s="331">
        <v>361.036</v>
      </c>
      <c r="V28" s="332">
        <v>1.5139999999999998</v>
      </c>
      <c r="W28" s="331">
        <v>0</v>
      </c>
      <c r="X28" s="333">
        <f>SUM(T28:W28)</f>
        <v>1725.0629999999999</v>
      </c>
      <c r="Y28" s="337">
        <f>IF(ISERROR(R28/X28-1),"         /0",IF(R28/X28&gt;5,"  *  ",(R28/X28-1)))</f>
        <v>-0.09852219889940228</v>
      </c>
    </row>
    <row r="29" spans="1:25" ht="19.5" customHeight="1">
      <c r="A29" s="329" t="s">
        <v>221</v>
      </c>
      <c r="B29" s="330">
        <v>593.7850000000001</v>
      </c>
      <c r="C29" s="331">
        <v>30.688000000000002</v>
      </c>
      <c r="D29" s="332">
        <v>0</v>
      </c>
      <c r="E29" s="331">
        <v>0</v>
      </c>
      <c r="F29" s="333">
        <f aca="true" t="shared" si="9" ref="F29:F34">SUM(B29:E29)</f>
        <v>624.4730000000001</v>
      </c>
      <c r="G29" s="334">
        <f aca="true" t="shared" si="10" ref="G29:G34">F29/$F$9</f>
        <v>0.011489974044415558</v>
      </c>
      <c r="H29" s="335">
        <v>1686.701</v>
      </c>
      <c r="I29" s="331">
        <v>93.885</v>
      </c>
      <c r="J29" s="332"/>
      <c r="K29" s="331"/>
      <c r="L29" s="333">
        <f aca="true" t="shared" si="11" ref="L29:L34">SUM(H29:K29)</f>
        <v>1780.586</v>
      </c>
      <c r="M29" s="336">
        <f t="shared" si="8"/>
        <v>-0.6492879310519121</v>
      </c>
      <c r="N29" s="330">
        <v>1890.1309999999999</v>
      </c>
      <c r="O29" s="331">
        <v>91.919</v>
      </c>
      <c r="P29" s="332"/>
      <c r="Q29" s="331"/>
      <c r="R29" s="333">
        <f aca="true" t="shared" si="12" ref="R29:R34">SUM(N29:Q29)</f>
        <v>1982.05</v>
      </c>
      <c r="S29" s="334">
        <f aca="true" t="shared" si="13" ref="S29:S34">R29/$R$9</f>
        <v>0.012448938108813952</v>
      </c>
      <c r="T29" s="335">
        <v>4011.8050000000003</v>
      </c>
      <c r="U29" s="331">
        <v>186.07700000000003</v>
      </c>
      <c r="V29" s="332">
        <v>47.401</v>
      </c>
      <c r="W29" s="331"/>
      <c r="X29" s="333">
        <f aca="true" t="shared" si="14" ref="X29:X34">SUM(T29:W29)</f>
        <v>4245.283</v>
      </c>
      <c r="Y29" s="337">
        <f aca="true" t="shared" si="15" ref="Y29:Y34">IF(ISERROR(R29/X29-1),"         /0",IF(R29/X29&gt;5,"  *  ",(R29/X29-1)))</f>
        <v>-0.533117109036076</v>
      </c>
    </row>
    <row r="30" spans="1:25" ht="19.5" customHeight="1">
      <c r="A30" s="329" t="s">
        <v>187</v>
      </c>
      <c r="B30" s="330">
        <v>66.411</v>
      </c>
      <c r="C30" s="331">
        <v>24.083</v>
      </c>
      <c r="D30" s="332">
        <v>448.637</v>
      </c>
      <c r="E30" s="331">
        <v>84.617</v>
      </c>
      <c r="F30" s="333">
        <f t="shared" si="9"/>
        <v>623.7479999999999</v>
      </c>
      <c r="G30" s="334">
        <f t="shared" si="10"/>
        <v>0.011476634426558255</v>
      </c>
      <c r="H30" s="335">
        <v>105.427</v>
      </c>
      <c r="I30" s="331">
        <v>117.13300000000001</v>
      </c>
      <c r="J30" s="332">
        <v>257.338</v>
      </c>
      <c r="K30" s="331">
        <v>123.324</v>
      </c>
      <c r="L30" s="333">
        <f t="shared" si="11"/>
        <v>603.222</v>
      </c>
      <c r="M30" s="336">
        <f t="shared" si="8"/>
        <v>0.03402727354108426</v>
      </c>
      <c r="N30" s="330">
        <v>162.76</v>
      </c>
      <c r="O30" s="331">
        <v>59.095</v>
      </c>
      <c r="P30" s="332">
        <v>557.826</v>
      </c>
      <c r="Q30" s="331">
        <v>98.182</v>
      </c>
      <c r="R30" s="333">
        <f t="shared" si="12"/>
        <v>877.863</v>
      </c>
      <c r="S30" s="334">
        <f t="shared" si="13"/>
        <v>0.005513716684754544</v>
      </c>
      <c r="T30" s="335">
        <v>314.23400000000004</v>
      </c>
      <c r="U30" s="331">
        <v>187.268</v>
      </c>
      <c r="V30" s="332">
        <v>2444.1749999999997</v>
      </c>
      <c r="W30" s="331">
        <v>617.125</v>
      </c>
      <c r="X30" s="333">
        <f t="shared" si="14"/>
        <v>3562.8019999999997</v>
      </c>
      <c r="Y30" s="337">
        <f t="shared" si="15"/>
        <v>-0.7536032033214307</v>
      </c>
    </row>
    <row r="31" spans="1:25" ht="19.5" customHeight="1">
      <c r="A31" s="329" t="s">
        <v>188</v>
      </c>
      <c r="B31" s="330">
        <v>187.333</v>
      </c>
      <c r="C31" s="331">
        <v>404.486</v>
      </c>
      <c r="D31" s="332">
        <v>0</v>
      </c>
      <c r="E31" s="331">
        <v>0</v>
      </c>
      <c r="F31" s="333">
        <f t="shared" si="9"/>
        <v>591.819</v>
      </c>
      <c r="G31" s="334">
        <f t="shared" si="10"/>
        <v>0.010889157656122793</v>
      </c>
      <c r="H31" s="335">
        <v>245.56399999999996</v>
      </c>
      <c r="I31" s="331">
        <v>406.35999999999996</v>
      </c>
      <c r="J31" s="332"/>
      <c r="K31" s="331"/>
      <c r="L31" s="333">
        <f t="shared" si="11"/>
        <v>651.924</v>
      </c>
      <c r="M31" s="336">
        <f t="shared" si="8"/>
        <v>-0.09219632963351554</v>
      </c>
      <c r="N31" s="330">
        <v>547.8860000000001</v>
      </c>
      <c r="O31" s="331">
        <v>968.09</v>
      </c>
      <c r="P31" s="332"/>
      <c r="Q31" s="331"/>
      <c r="R31" s="333">
        <f t="shared" si="12"/>
        <v>1515.976</v>
      </c>
      <c r="S31" s="334">
        <f t="shared" si="13"/>
        <v>0.009521602077872577</v>
      </c>
      <c r="T31" s="335">
        <v>613.8549999999999</v>
      </c>
      <c r="U31" s="331">
        <v>1088.7</v>
      </c>
      <c r="V31" s="332"/>
      <c r="W31" s="331"/>
      <c r="X31" s="333">
        <f t="shared" si="14"/>
        <v>1702.5549999999998</v>
      </c>
      <c r="Y31" s="337">
        <f t="shared" si="15"/>
        <v>-0.10958764915083496</v>
      </c>
    </row>
    <row r="32" spans="1:25" ht="19.5" customHeight="1">
      <c r="A32" s="329" t="s">
        <v>195</v>
      </c>
      <c r="B32" s="330">
        <v>180.728</v>
      </c>
      <c r="C32" s="331">
        <v>311.468</v>
      </c>
      <c r="D32" s="332">
        <v>0</v>
      </c>
      <c r="E32" s="331">
        <v>0</v>
      </c>
      <c r="F32" s="333">
        <f t="shared" si="9"/>
        <v>492.196</v>
      </c>
      <c r="G32" s="334">
        <f t="shared" si="10"/>
        <v>0.009056146966746616</v>
      </c>
      <c r="H32" s="335">
        <v>122.988</v>
      </c>
      <c r="I32" s="331">
        <v>235.30700000000002</v>
      </c>
      <c r="J32" s="332"/>
      <c r="K32" s="331"/>
      <c r="L32" s="333">
        <f t="shared" si="11"/>
        <v>358.295</v>
      </c>
      <c r="M32" s="336">
        <f t="shared" si="8"/>
        <v>0.3737171883503816</v>
      </c>
      <c r="N32" s="330">
        <v>468.646</v>
      </c>
      <c r="O32" s="331">
        <v>837.8820000000001</v>
      </c>
      <c r="P32" s="332"/>
      <c r="Q32" s="331"/>
      <c r="R32" s="333">
        <f t="shared" si="12"/>
        <v>1306.528</v>
      </c>
      <c r="S32" s="334">
        <f t="shared" si="13"/>
        <v>0.008206092787483906</v>
      </c>
      <c r="T32" s="335">
        <v>293.031</v>
      </c>
      <c r="U32" s="331">
        <v>628.55</v>
      </c>
      <c r="V32" s="332"/>
      <c r="W32" s="331"/>
      <c r="X32" s="333">
        <f t="shared" si="14"/>
        <v>921.5809999999999</v>
      </c>
      <c r="Y32" s="337">
        <f t="shared" si="15"/>
        <v>0.4177028389257158</v>
      </c>
    </row>
    <row r="33" spans="1:25" ht="19.5" customHeight="1">
      <c r="A33" s="329" t="s">
        <v>180</v>
      </c>
      <c r="B33" s="330">
        <v>159.97</v>
      </c>
      <c r="C33" s="331">
        <v>298.68899999999996</v>
      </c>
      <c r="D33" s="332">
        <v>0</v>
      </c>
      <c r="E33" s="331">
        <v>0</v>
      </c>
      <c r="F33" s="333">
        <f t="shared" si="9"/>
        <v>458.659</v>
      </c>
      <c r="G33" s="334">
        <f t="shared" si="10"/>
        <v>0.008439083843877308</v>
      </c>
      <c r="H33" s="335">
        <v>112.55699999999999</v>
      </c>
      <c r="I33" s="331">
        <v>286.749</v>
      </c>
      <c r="J33" s="332"/>
      <c r="K33" s="331">
        <v>0</v>
      </c>
      <c r="L33" s="333">
        <f t="shared" si="11"/>
        <v>399.30600000000004</v>
      </c>
      <c r="M33" s="336">
        <f t="shared" si="8"/>
        <v>0.148640391078521</v>
      </c>
      <c r="N33" s="330">
        <v>409.0220000000001</v>
      </c>
      <c r="O33" s="331">
        <v>828.1670000000003</v>
      </c>
      <c r="P33" s="332"/>
      <c r="Q33" s="331"/>
      <c r="R33" s="333">
        <f t="shared" si="12"/>
        <v>1237.1890000000003</v>
      </c>
      <c r="S33" s="334">
        <f t="shared" si="13"/>
        <v>0.0077705856511719835</v>
      </c>
      <c r="T33" s="335">
        <v>282.97900000000004</v>
      </c>
      <c r="U33" s="331">
        <v>731.167</v>
      </c>
      <c r="V33" s="332">
        <v>0</v>
      </c>
      <c r="W33" s="331">
        <v>0.3</v>
      </c>
      <c r="X33" s="333">
        <f t="shared" si="14"/>
        <v>1014.446</v>
      </c>
      <c r="Y33" s="337">
        <f t="shared" si="15"/>
        <v>0.21957107623274208</v>
      </c>
    </row>
    <row r="34" spans="1:25" ht="19.5" customHeight="1">
      <c r="A34" s="329" t="s">
        <v>199</v>
      </c>
      <c r="B34" s="330">
        <v>249.009</v>
      </c>
      <c r="C34" s="331">
        <v>203.04</v>
      </c>
      <c r="D34" s="332">
        <v>0</v>
      </c>
      <c r="E34" s="331">
        <v>0</v>
      </c>
      <c r="F34" s="333">
        <f t="shared" si="9"/>
        <v>452.049</v>
      </c>
      <c r="G34" s="334">
        <f t="shared" si="10"/>
        <v>0.008317463327964552</v>
      </c>
      <c r="H34" s="335">
        <v>408.13599999999997</v>
      </c>
      <c r="I34" s="331">
        <v>360.632</v>
      </c>
      <c r="J34" s="332"/>
      <c r="K34" s="331"/>
      <c r="L34" s="333">
        <f t="shared" si="11"/>
        <v>768.768</v>
      </c>
      <c r="M34" s="336">
        <f t="shared" si="8"/>
        <v>-0.4119825487012988</v>
      </c>
      <c r="N34" s="330">
        <v>623.534</v>
      </c>
      <c r="O34" s="331">
        <v>552.409</v>
      </c>
      <c r="P34" s="332">
        <v>0</v>
      </c>
      <c r="Q34" s="331"/>
      <c r="R34" s="333">
        <f t="shared" si="12"/>
        <v>1175.943</v>
      </c>
      <c r="S34" s="334">
        <f t="shared" si="13"/>
        <v>0.007385909349659698</v>
      </c>
      <c r="T34" s="335">
        <v>1038.76</v>
      </c>
      <c r="U34" s="331">
        <v>911.9329999999999</v>
      </c>
      <c r="V34" s="332"/>
      <c r="W34" s="331"/>
      <c r="X34" s="333">
        <f t="shared" si="14"/>
        <v>1950.6929999999998</v>
      </c>
      <c r="Y34" s="337">
        <f t="shared" si="15"/>
        <v>-0.3971665454277018</v>
      </c>
    </row>
    <row r="35" spans="1:25" ht="19.5" customHeight="1">
      <c r="A35" s="329" t="s">
        <v>201</v>
      </c>
      <c r="B35" s="330">
        <v>204.474</v>
      </c>
      <c r="C35" s="331">
        <v>198.719</v>
      </c>
      <c r="D35" s="332">
        <v>0</v>
      </c>
      <c r="E35" s="331">
        <v>0</v>
      </c>
      <c r="F35" s="333">
        <f>SUM(B35:E35)</f>
        <v>403.193</v>
      </c>
      <c r="G35" s="334">
        <f>F35/$F$9</f>
        <v>0.007418538679638737</v>
      </c>
      <c r="H35" s="335">
        <v>145.816</v>
      </c>
      <c r="I35" s="331">
        <v>170.37699999999998</v>
      </c>
      <c r="J35" s="332"/>
      <c r="K35" s="331"/>
      <c r="L35" s="333">
        <f>SUM(H35:K35)</f>
        <v>316.193</v>
      </c>
      <c r="M35" s="336">
        <f>IF(ISERROR(F35/L35-1),"         /0",(F35/L35-1))</f>
        <v>0.2751484061949505</v>
      </c>
      <c r="N35" s="330">
        <v>569.9649999999999</v>
      </c>
      <c r="O35" s="331">
        <v>638.3330000000001</v>
      </c>
      <c r="P35" s="332"/>
      <c r="Q35" s="331"/>
      <c r="R35" s="333">
        <f>SUM(N35:Q35)</f>
        <v>1208.298</v>
      </c>
      <c r="S35" s="334">
        <f>R35/$R$9</f>
        <v>0.007589125914585243</v>
      </c>
      <c r="T35" s="335">
        <v>383.856</v>
      </c>
      <c r="U35" s="331">
        <v>424.485</v>
      </c>
      <c r="V35" s="332"/>
      <c r="W35" s="331"/>
      <c r="X35" s="333">
        <f>SUM(T35:W35)</f>
        <v>808.341</v>
      </c>
      <c r="Y35" s="337">
        <f>IF(ISERROR(R35/X35-1),"         /0",IF(R35/X35&gt;5,"  *  ",(R35/X35-1)))</f>
        <v>0.49478747211882124</v>
      </c>
    </row>
    <row r="36" spans="1:25" ht="19.5" customHeight="1">
      <c r="A36" s="329" t="s">
        <v>198</v>
      </c>
      <c r="B36" s="330">
        <v>57.27</v>
      </c>
      <c r="C36" s="331">
        <v>309.464</v>
      </c>
      <c r="D36" s="332">
        <v>0</v>
      </c>
      <c r="E36" s="331">
        <v>0</v>
      </c>
      <c r="F36" s="333">
        <f>SUM(B36:E36)</f>
        <v>366.734</v>
      </c>
      <c r="G36" s="334">
        <f>F36/$F$9</f>
        <v>0.0067477122969362875</v>
      </c>
      <c r="H36" s="335">
        <v>9.216</v>
      </c>
      <c r="I36" s="331">
        <v>219.443</v>
      </c>
      <c r="J36" s="332"/>
      <c r="K36" s="331"/>
      <c r="L36" s="333">
        <f>SUM(H36:K36)</f>
        <v>228.65900000000002</v>
      </c>
      <c r="M36" s="336">
        <f>IF(ISERROR(F36/L36-1),"         /0",(F36/L36-1))</f>
        <v>0.6038467762038666</v>
      </c>
      <c r="N36" s="330">
        <v>127.082</v>
      </c>
      <c r="O36" s="331">
        <v>791.1030000000001</v>
      </c>
      <c r="P36" s="332"/>
      <c r="Q36" s="331"/>
      <c r="R36" s="333">
        <f>SUM(N36:Q36)</f>
        <v>918.1850000000001</v>
      </c>
      <c r="S36" s="334">
        <f>R36/$R$9</f>
        <v>0.0057669726986914254</v>
      </c>
      <c r="T36" s="335">
        <v>30.575000000000003</v>
      </c>
      <c r="U36" s="331">
        <v>684.903</v>
      </c>
      <c r="V36" s="332"/>
      <c r="W36" s="331"/>
      <c r="X36" s="333">
        <f>SUM(T36:W36)</f>
        <v>715.4780000000001</v>
      </c>
      <c r="Y36" s="337">
        <f>IF(ISERROR(R36/X36-1),"         /0",IF(R36/X36&gt;5,"  *  ",(R36/X36-1)))</f>
        <v>0.283316887451466</v>
      </c>
    </row>
    <row r="37" spans="1:25" ht="19.5" customHeight="1" thickBot="1">
      <c r="A37" s="338" t="s">
        <v>175</v>
      </c>
      <c r="B37" s="339">
        <v>1338.381</v>
      </c>
      <c r="C37" s="340">
        <v>588.775</v>
      </c>
      <c r="D37" s="341">
        <v>628.038</v>
      </c>
      <c r="E37" s="340">
        <v>200.614</v>
      </c>
      <c r="F37" s="342">
        <f>SUM(B37:E37)</f>
        <v>2755.808</v>
      </c>
      <c r="G37" s="343">
        <f>F37/$F$9</f>
        <v>0.05070541463184596</v>
      </c>
      <c r="H37" s="344">
        <v>1266.6569999999997</v>
      </c>
      <c r="I37" s="340">
        <v>615.534</v>
      </c>
      <c r="J37" s="341">
        <v>3748.742</v>
      </c>
      <c r="K37" s="340">
        <v>2130.92</v>
      </c>
      <c r="L37" s="342">
        <f>SUM(H37:K37)</f>
        <v>7761.853</v>
      </c>
      <c r="M37" s="345">
        <f>IF(ISERROR(F37/L37-1),"         /0",(F37/L37-1))</f>
        <v>-0.6449548838402377</v>
      </c>
      <c r="N37" s="339">
        <v>5420.517</v>
      </c>
      <c r="O37" s="340">
        <v>1898.0460000000003</v>
      </c>
      <c r="P37" s="341">
        <v>4480.734</v>
      </c>
      <c r="Q37" s="340">
        <v>966.4780000000001</v>
      </c>
      <c r="R37" s="342">
        <f>SUM(N37:Q37)</f>
        <v>12765.775000000001</v>
      </c>
      <c r="S37" s="343">
        <f>R37/$R$9</f>
        <v>0.08017978501351855</v>
      </c>
      <c r="T37" s="344">
        <v>3439.807</v>
      </c>
      <c r="U37" s="340">
        <v>1540.281</v>
      </c>
      <c r="V37" s="341">
        <v>15672.675000000001</v>
      </c>
      <c r="W37" s="340">
        <v>5261.338000000001</v>
      </c>
      <c r="X37" s="342">
        <f>SUM(T37:W37)</f>
        <v>25914.101</v>
      </c>
      <c r="Y37" s="346">
        <f>IF(ISERROR(R37/X37-1),"         /0",IF(R37/X37&gt;5,"  *  ",(R37/X37-1)))</f>
        <v>-0.5073811358534104</v>
      </c>
    </row>
    <row r="38" ht="9" customHeight="1" thickTop="1">
      <c r="A38" s="22"/>
    </row>
    <row r="39" ht="14.25">
      <c r="A39" s="12" t="s">
        <v>144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 M3 Y38:Y65536 M38:M65536">
    <cfRule type="cellIs" priority="9" dxfId="97" operator="lessThan" stopIfTrue="1">
      <formula>0</formula>
    </cfRule>
  </conditionalFormatting>
  <conditionalFormatting sqref="Y9:Y37 M9:M37">
    <cfRule type="cellIs" priority="10" dxfId="97" operator="lessThan">
      <formula>0</formula>
    </cfRule>
    <cfRule type="cellIs" priority="11" dxfId="99" operator="greaterThanOrEqual" stopIfTrue="1">
      <formula>0</formula>
    </cfRule>
  </conditionalFormatting>
  <conditionalFormatting sqref="G7:G8">
    <cfRule type="cellIs" priority="5" dxfId="97" operator="lessThan" stopIfTrue="1">
      <formula>0</formula>
    </cfRule>
  </conditionalFormatting>
  <conditionalFormatting sqref="S7:S8">
    <cfRule type="cellIs" priority="4" dxfId="97" operator="lessThan" stopIfTrue="1">
      <formula>0</formula>
    </cfRule>
  </conditionalFormatting>
  <conditionalFormatting sqref="M5 Y5 Y7:Y8 M7:M8">
    <cfRule type="cellIs" priority="6" dxfId="97" operator="lessThan" stopIfTrue="1">
      <formula>0</formula>
    </cfRule>
  </conditionalFormatting>
  <conditionalFormatting sqref="M6 Y6">
    <cfRule type="cellIs" priority="3" dxfId="97" operator="lessThan" stopIfTrue="1">
      <formula>0</formula>
    </cfRule>
  </conditionalFormatting>
  <conditionalFormatting sqref="G6">
    <cfRule type="cellIs" priority="2" dxfId="97" operator="lessThan" stopIfTrue="1">
      <formula>0</formula>
    </cfRule>
  </conditionalFormatting>
  <conditionalFormatting sqref="S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77"/>
  <sheetViews>
    <sheetView showGridLines="0" zoomScale="88" zoomScaleNormal="88" zoomScalePageLayoutView="0" workbookViewId="0" topLeftCell="A1">
      <selection activeCell="A8" sqref="A8:IV8"/>
    </sheetView>
  </sheetViews>
  <sheetFormatPr defaultColWidth="9.140625" defaultRowHeight="15"/>
  <cols>
    <col min="1" max="1" width="41.421875" style="42" customWidth="1"/>
    <col min="2" max="2" width="12.28125" style="42" customWidth="1"/>
    <col min="3" max="3" width="11.57421875" style="42" customWidth="1"/>
    <col min="4" max="4" width="11.421875" style="42" bestFit="1" customWidth="1"/>
    <col min="5" max="5" width="10.28125" style="42" bestFit="1" customWidth="1"/>
    <col min="6" max="6" width="11.421875" style="42" bestFit="1" customWidth="1"/>
    <col min="7" max="7" width="11.421875" style="42" customWidth="1"/>
    <col min="8" max="8" width="11.421875" style="42" bestFit="1" customWidth="1"/>
    <col min="9" max="9" width="9.00390625" style="42" customWidth="1"/>
    <col min="10" max="10" width="11.421875" style="42" bestFit="1" customWidth="1"/>
    <col min="11" max="11" width="11.421875" style="42" customWidth="1"/>
    <col min="12" max="12" width="12.421875" style="42" bestFit="1" customWidth="1"/>
    <col min="13" max="13" width="10.57421875" style="42" customWidth="1"/>
    <col min="14" max="14" width="12.28125" style="42" customWidth="1"/>
    <col min="15" max="15" width="11.421875" style="42" customWidth="1"/>
    <col min="16" max="16" width="12.421875" style="42" bestFit="1" customWidth="1"/>
    <col min="17" max="17" width="9.140625" style="42" customWidth="1"/>
    <col min="18" max="16384" width="9.140625" style="42" customWidth="1"/>
  </cols>
  <sheetData>
    <row r="1" spans="14:17" ht="16.5">
      <c r="N1" s="611"/>
      <c r="O1" s="611"/>
      <c r="P1" s="611" t="s">
        <v>26</v>
      </c>
      <c r="Q1" s="611"/>
    </row>
    <row r="2" ht="3.75" customHeight="1" thickBot="1"/>
    <row r="3" spans="1:17" ht="24" customHeight="1" thickTop="1">
      <c r="A3" s="674" t="s">
        <v>45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6"/>
    </row>
    <row r="4" spans="1:17" ht="18.75" customHeight="1" thickBot="1">
      <c r="A4" s="666" t="s">
        <v>35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8"/>
    </row>
    <row r="5" spans="1:17" s="113" customFormat="1" ht="20.25" customHeight="1" thickBot="1">
      <c r="A5" s="663" t="s">
        <v>131</v>
      </c>
      <c r="B5" s="669" t="s">
        <v>33</v>
      </c>
      <c r="C5" s="670"/>
      <c r="D5" s="670"/>
      <c r="E5" s="670"/>
      <c r="F5" s="671"/>
      <c r="G5" s="671"/>
      <c r="H5" s="671"/>
      <c r="I5" s="672"/>
      <c r="J5" s="670" t="s">
        <v>32</v>
      </c>
      <c r="K5" s="670"/>
      <c r="L5" s="670"/>
      <c r="M5" s="670"/>
      <c r="N5" s="670"/>
      <c r="O5" s="670"/>
      <c r="P5" s="670"/>
      <c r="Q5" s="673"/>
    </row>
    <row r="6" spans="1:17" s="114" customFormat="1" ht="28.5" customHeight="1" thickBot="1">
      <c r="A6" s="664"/>
      <c r="B6" s="599" t="s">
        <v>154</v>
      </c>
      <c r="C6" s="609"/>
      <c r="D6" s="610"/>
      <c r="E6" s="605" t="s">
        <v>31</v>
      </c>
      <c r="F6" s="599" t="s">
        <v>155</v>
      </c>
      <c r="G6" s="609"/>
      <c r="H6" s="610"/>
      <c r="I6" s="607" t="s">
        <v>30</v>
      </c>
      <c r="J6" s="599" t="s">
        <v>156</v>
      </c>
      <c r="K6" s="609"/>
      <c r="L6" s="610"/>
      <c r="M6" s="605" t="s">
        <v>31</v>
      </c>
      <c r="N6" s="599" t="s">
        <v>157</v>
      </c>
      <c r="O6" s="609"/>
      <c r="P6" s="610"/>
      <c r="Q6" s="605" t="s">
        <v>30</v>
      </c>
    </row>
    <row r="7" spans="1:17" s="45" customFormat="1" ht="22.5" customHeight="1" thickBot="1">
      <c r="A7" s="665"/>
      <c r="B7" s="20" t="s">
        <v>20</v>
      </c>
      <c r="C7" s="17" t="s">
        <v>19</v>
      </c>
      <c r="D7" s="17" t="s">
        <v>15</v>
      </c>
      <c r="E7" s="606"/>
      <c r="F7" s="20" t="s">
        <v>20</v>
      </c>
      <c r="G7" s="18" t="s">
        <v>19</v>
      </c>
      <c r="H7" s="17" t="s">
        <v>15</v>
      </c>
      <c r="I7" s="608"/>
      <c r="J7" s="20" t="s">
        <v>20</v>
      </c>
      <c r="K7" s="17" t="s">
        <v>19</v>
      </c>
      <c r="L7" s="18" t="s">
        <v>15</v>
      </c>
      <c r="M7" s="606"/>
      <c r="N7" s="19" t="s">
        <v>20</v>
      </c>
      <c r="O7" s="18" t="s">
        <v>19</v>
      </c>
      <c r="P7" s="17" t="s">
        <v>15</v>
      </c>
      <c r="Q7" s="606"/>
    </row>
    <row r="8" spans="1:17" s="544" customFormat="1" ht="18" customHeight="1" thickBot="1">
      <c r="A8" s="537" t="s">
        <v>44</v>
      </c>
      <c r="B8" s="538">
        <f>SUM(B9:B75)</f>
        <v>2019087</v>
      </c>
      <c r="C8" s="539">
        <f>SUM(C9:C75)</f>
        <v>64030</v>
      </c>
      <c r="D8" s="539">
        <f>C8+B8</f>
        <v>2083117</v>
      </c>
      <c r="E8" s="540">
        <f aca="true" t="shared" si="0" ref="E8:E13">D8/$D$8</f>
        <v>1</v>
      </c>
      <c r="F8" s="539">
        <f>SUM(F9:F75)</f>
        <v>1814037</v>
      </c>
      <c r="G8" s="539">
        <f>SUM(G9:G75)</f>
        <v>55223</v>
      </c>
      <c r="H8" s="539">
        <f aca="true" t="shared" si="1" ref="H8:H13">G8+F8</f>
        <v>1869260</v>
      </c>
      <c r="I8" s="541">
        <f aca="true" t="shared" si="2" ref="I8:I13">(D8/H8-1)</f>
        <v>0.11440730556476897</v>
      </c>
      <c r="J8" s="542">
        <f>SUM(J9:J75)</f>
        <v>5979530</v>
      </c>
      <c r="K8" s="539">
        <f>SUM(K9:K75)</f>
        <v>166574</v>
      </c>
      <c r="L8" s="539">
        <f aca="true" t="shared" si="3" ref="L8:L13">K8+J8</f>
        <v>6146104</v>
      </c>
      <c r="M8" s="540">
        <f aca="true" t="shared" si="4" ref="M8:M13">(L8/$L$8)</f>
        <v>1</v>
      </c>
      <c r="N8" s="539">
        <f>SUM(N9:N75)</f>
        <v>5388514</v>
      </c>
      <c r="O8" s="539">
        <f>SUM(O9:O75)</f>
        <v>180837</v>
      </c>
      <c r="P8" s="539">
        <f aca="true" t="shared" si="5" ref="P8:P13">O8+N8</f>
        <v>5569351</v>
      </c>
      <c r="Q8" s="543">
        <f aca="true" t="shared" si="6" ref="Q8:Q13">(L8/P8-1)</f>
        <v>0.10355838588733235</v>
      </c>
    </row>
    <row r="9" spans="1:17" s="43" customFormat="1" ht="18" customHeight="1" thickTop="1">
      <c r="A9" s="347" t="s">
        <v>222</v>
      </c>
      <c r="B9" s="348">
        <v>278487</v>
      </c>
      <c r="C9" s="349">
        <v>372</v>
      </c>
      <c r="D9" s="349">
        <f aca="true" t="shared" si="7" ref="D9:D75">C9+B9</f>
        <v>278859</v>
      </c>
      <c r="E9" s="350">
        <f t="shared" si="0"/>
        <v>0.1338662206683542</v>
      </c>
      <c r="F9" s="351">
        <v>248431</v>
      </c>
      <c r="G9" s="349">
        <v>308</v>
      </c>
      <c r="H9" s="349">
        <f t="shared" si="1"/>
        <v>248739</v>
      </c>
      <c r="I9" s="352">
        <f t="shared" si="2"/>
        <v>0.1210907819039233</v>
      </c>
      <c r="J9" s="351">
        <v>784184</v>
      </c>
      <c r="K9" s="349">
        <v>1302</v>
      </c>
      <c r="L9" s="349">
        <f t="shared" si="3"/>
        <v>785486</v>
      </c>
      <c r="M9" s="352">
        <f t="shared" si="4"/>
        <v>0.12780226302711442</v>
      </c>
      <c r="N9" s="351">
        <v>725010</v>
      </c>
      <c r="O9" s="349">
        <v>1039</v>
      </c>
      <c r="P9" s="349">
        <f t="shared" si="5"/>
        <v>726049</v>
      </c>
      <c r="Q9" s="353">
        <f t="shared" si="6"/>
        <v>0.08186362077490639</v>
      </c>
    </row>
    <row r="10" spans="1:17" s="43" customFormat="1" ht="18" customHeight="1">
      <c r="A10" s="354" t="s">
        <v>223</v>
      </c>
      <c r="B10" s="355">
        <v>211388</v>
      </c>
      <c r="C10" s="356">
        <v>240</v>
      </c>
      <c r="D10" s="356">
        <f t="shared" si="7"/>
        <v>211628</v>
      </c>
      <c r="E10" s="357">
        <f t="shared" si="0"/>
        <v>0.10159198931217017</v>
      </c>
      <c r="F10" s="358">
        <v>194406</v>
      </c>
      <c r="G10" s="356">
        <v>253</v>
      </c>
      <c r="H10" s="356">
        <f t="shared" si="1"/>
        <v>194659</v>
      </c>
      <c r="I10" s="359">
        <f t="shared" si="2"/>
        <v>0.08717295372934197</v>
      </c>
      <c r="J10" s="358">
        <v>626988</v>
      </c>
      <c r="K10" s="356">
        <v>447</v>
      </c>
      <c r="L10" s="356">
        <f t="shared" si="3"/>
        <v>627435</v>
      </c>
      <c r="M10" s="359">
        <f t="shared" si="4"/>
        <v>0.1020866226799937</v>
      </c>
      <c r="N10" s="358">
        <v>584508</v>
      </c>
      <c r="O10" s="356">
        <v>593</v>
      </c>
      <c r="P10" s="356">
        <f t="shared" si="5"/>
        <v>585101</v>
      </c>
      <c r="Q10" s="360">
        <f t="shared" si="6"/>
        <v>0.07235332019600027</v>
      </c>
    </row>
    <row r="11" spans="1:17" s="43" customFormat="1" ht="18" customHeight="1">
      <c r="A11" s="354" t="s">
        <v>224</v>
      </c>
      <c r="B11" s="355">
        <v>159895</v>
      </c>
      <c r="C11" s="356">
        <v>196</v>
      </c>
      <c r="D11" s="356">
        <f t="shared" si="7"/>
        <v>160091</v>
      </c>
      <c r="E11" s="357">
        <f t="shared" si="0"/>
        <v>0.0768516602764031</v>
      </c>
      <c r="F11" s="358">
        <v>150483</v>
      </c>
      <c r="G11" s="356">
        <v>627</v>
      </c>
      <c r="H11" s="356">
        <f t="shared" si="1"/>
        <v>151110</v>
      </c>
      <c r="I11" s="359">
        <f t="shared" si="2"/>
        <v>0.059433525246509245</v>
      </c>
      <c r="J11" s="358">
        <v>453604</v>
      </c>
      <c r="K11" s="356">
        <v>655</v>
      </c>
      <c r="L11" s="356">
        <f t="shared" si="3"/>
        <v>454259</v>
      </c>
      <c r="M11" s="359">
        <f t="shared" si="4"/>
        <v>0.07391007376380224</v>
      </c>
      <c r="N11" s="358">
        <v>431319</v>
      </c>
      <c r="O11" s="356">
        <v>1318</v>
      </c>
      <c r="P11" s="356">
        <f t="shared" si="5"/>
        <v>432637</v>
      </c>
      <c r="Q11" s="360">
        <f t="shared" si="6"/>
        <v>0.049977232645381786</v>
      </c>
    </row>
    <row r="12" spans="1:17" s="43" customFormat="1" ht="18" customHeight="1">
      <c r="A12" s="354" t="s">
        <v>225</v>
      </c>
      <c r="B12" s="355">
        <v>117631</v>
      </c>
      <c r="C12" s="356">
        <v>393</v>
      </c>
      <c r="D12" s="356">
        <f t="shared" si="7"/>
        <v>118024</v>
      </c>
      <c r="E12" s="357">
        <f t="shared" si="0"/>
        <v>0.056657403304759164</v>
      </c>
      <c r="F12" s="358">
        <v>92651</v>
      </c>
      <c r="G12" s="356">
        <v>216</v>
      </c>
      <c r="H12" s="356">
        <f t="shared" si="1"/>
        <v>92867</v>
      </c>
      <c r="I12" s="359">
        <f t="shared" si="2"/>
        <v>0.2708927821508178</v>
      </c>
      <c r="J12" s="358">
        <v>358695</v>
      </c>
      <c r="K12" s="356">
        <v>832</v>
      </c>
      <c r="L12" s="356">
        <f t="shared" si="3"/>
        <v>359527</v>
      </c>
      <c r="M12" s="359">
        <f t="shared" si="4"/>
        <v>0.058496732238829674</v>
      </c>
      <c r="N12" s="358">
        <v>281942</v>
      </c>
      <c r="O12" s="356">
        <v>275</v>
      </c>
      <c r="P12" s="356">
        <f t="shared" si="5"/>
        <v>282217</v>
      </c>
      <c r="Q12" s="360">
        <f t="shared" si="6"/>
        <v>0.27393813980022474</v>
      </c>
    </row>
    <row r="13" spans="1:17" s="43" customFormat="1" ht="18" customHeight="1">
      <c r="A13" s="354" t="s">
        <v>226</v>
      </c>
      <c r="B13" s="355">
        <v>114358</v>
      </c>
      <c r="C13" s="356">
        <v>1273</v>
      </c>
      <c r="D13" s="356">
        <f t="shared" si="7"/>
        <v>115631</v>
      </c>
      <c r="E13" s="357">
        <f t="shared" si="0"/>
        <v>0.05550864401759479</v>
      </c>
      <c r="F13" s="358">
        <v>116757</v>
      </c>
      <c r="G13" s="356">
        <v>36</v>
      </c>
      <c r="H13" s="356">
        <f t="shared" si="1"/>
        <v>116793</v>
      </c>
      <c r="I13" s="359">
        <f t="shared" si="2"/>
        <v>-0.009949226409116996</v>
      </c>
      <c r="J13" s="358">
        <v>348153</v>
      </c>
      <c r="K13" s="356">
        <v>1832</v>
      </c>
      <c r="L13" s="356">
        <f t="shared" si="3"/>
        <v>349985</v>
      </c>
      <c r="M13" s="359">
        <f t="shared" si="4"/>
        <v>0.05694420400305625</v>
      </c>
      <c r="N13" s="358">
        <v>350069</v>
      </c>
      <c r="O13" s="356">
        <v>1464</v>
      </c>
      <c r="P13" s="356">
        <f t="shared" si="5"/>
        <v>351533</v>
      </c>
      <c r="Q13" s="360">
        <f t="shared" si="6"/>
        <v>-0.004403569508410254</v>
      </c>
    </row>
    <row r="14" spans="1:17" s="43" customFormat="1" ht="18" customHeight="1">
      <c r="A14" s="354" t="s">
        <v>227</v>
      </c>
      <c r="B14" s="355">
        <v>80789</v>
      </c>
      <c r="C14" s="356">
        <v>781</v>
      </c>
      <c r="D14" s="356">
        <f aca="true" t="shared" si="8" ref="D14:D34">C14+B14</f>
        <v>81570</v>
      </c>
      <c r="E14" s="357">
        <f aca="true" t="shared" si="9" ref="E14:E34">D14/$D$8</f>
        <v>0.039157666132051155</v>
      </c>
      <c r="F14" s="358">
        <v>88662</v>
      </c>
      <c r="G14" s="356">
        <v>405</v>
      </c>
      <c r="H14" s="356">
        <f aca="true" t="shared" si="10" ref="H14:H34">G14+F14</f>
        <v>89067</v>
      </c>
      <c r="I14" s="359">
        <f aca="true" t="shared" si="11" ref="I14:I34">(D14/H14-1)</f>
        <v>-0.0841725891744417</v>
      </c>
      <c r="J14" s="358">
        <v>222932</v>
      </c>
      <c r="K14" s="356">
        <v>1375</v>
      </c>
      <c r="L14" s="356">
        <f aca="true" t="shared" si="12" ref="L14:L34">K14+J14</f>
        <v>224307</v>
      </c>
      <c r="M14" s="359">
        <f aca="true" t="shared" si="13" ref="M14:M34">(L14/$L$8)</f>
        <v>0.036495802869590234</v>
      </c>
      <c r="N14" s="358">
        <v>258983</v>
      </c>
      <c r="O14" s="356">
        <v>597</v>
      </c>
      <c r="P14" s="356">
        <f aca="true" t="shared" si="14" ref="P14:P34">O14+N14</f>
        <v>259580</v>
      </c>
      <c r="Q14" s="360">
        <f aca="true" t="shared" si="15" ref="Q14:Q34">(L14/P14-1)</f>
        <v>-0.13588489097773326</v>
      </c>
    </row>
    <row r="15" spans="1:17" s="43" customFormat="1" ht="18" customHeight="1">
      <c r="A15" s="354" t="s">
        <v>228</v>
      </c>
      <c r="B15" s="355">
        <v>77647</v>
      </c>
      <c r="C15" s="356">
        <v>235</v>
      </c>
      <c r="D15" s="356">
        <f aca="true" t="shared" si="16" ref="D15:D25">C15+B15</f>
        <v>77882</v>
      </c>
      <c r="E15" s="357">
        <f aca="true" t="shared" si="17" ref="E15:E25">D15/$D$8</f>
        <v>0.03738724229123952</v>
      </c>
      <c r="F15" s="358">
        <v>77054</v>
      </c>
      <c r="G15" s="356">
        <v>262</v>
      </c>
      <c r="H15" s="356">
        <f aca="true" t="shared" si="18" ref="H15:H25">G15+F15</f>
        <v>77316</v>
      </c>
      <c r="I15" s="359">
        <f aca="true" t="shared" si="19" ref="I15:I25">(D15/H15-1)</f>
        <v>0.007320606342801073</v>
      </c>
      <c r="J15" s="358">
        <v>234537</v>
      </c>
      <c r="K15" s="356">
        <v>650</v>
      </c>
      <c r="L15" s="356">
        <f aca="true" t="shared" si="20" ref="L15:L25">K15+J15</f>
        <v>235187</v>
      </c>
      <c r="M15" s="359">
        <f aca="true" t="shared" si="21" ref="M15:M25">(L15/$L$8)</f>
        <v>0.038266029992333354</v>
      </c>
      <c r="N15" s="358">
        <v>220269</v>
      </c>
      <c r="O15" s="356">
        <v>511</v>
      </c>
      <c r="P15" s="356">
        <f aca="true" t="shared" si="22" ref="P15:P25">O15+N15</f>
        <v>220780</v>
      </c>
      <c r="Q15" s="360">
        <f aca="true" t="shared" si="23" ref="Q15:Q25">(L15/P15-1)</f>
        <v>0.06525500498233527</v>
      </c>
    </row>
    <row r="16" spans="1:17" s="43" customFormat="1" ht="18" customHeight="1">
      <c r="A16" s="354" t="s">
        <v>229</v>
      </c>
      <c r="B16" s="355">
        <v>75059</v>
      </c>
      <c r="C16" s="356">
        <v>25</v>
      </c>
      <c r="D16" s="356">
        <f t="shared" si="16"/>
        <v>75084</v>
      </c>
      <c r="E16" s="357">
        <f t="shared" si="17"/>
        <v>0.03604406281548276</v>
      </c>
      <c r="F16" s="358">
        <v>70608</v>
      </c>
      <c r="G16" s="356">
        <v>16</v>
      </c>
      <c r="H16" s="356">
        <f t="shared" si="18"/>
        <v>70624</v>
      </c>
      <c r="I16" s="359">
        <f t="shared" si="19"/>
        <v>0.06315133665609429</v>
      </c>
      <c r="J16" s="358">
        <v>250203</v>
      </c>
      <c r="K16" s="356">
        <v>50</v>
      </c>
      <c r="L16" s="356">
        <f t="shared" si="20"/>
        <v>250253</v>
      </c>
      <c r="M16" s="359">
        <f t="shared" si="21"/>
        <v>0.04071733898417599</v>
      </c>
      <c r="N16" s="358">
        <v>190442</v>
      </c>
      <c r="O16" s="356">
        <v>154</v>
      </c>
      <c r="P16" s="356">
        <f t="shared" si="22"/>
        <v>190596</v>
      </c>
      <c r="Q16" s="360">
        <f t="shared" si="23"/>
        <v>0.3130023715083212</v>
      </c>
    </row>
    <row r="17" spans="1:17" s="43" customFormat="1" ht="18" customHeight="1">
      <c r="A17" s="354" t="s">
        <v>230</v>
      </c>
      <c r="B17" s="355">
        <v>65851</v>
      </c>
      <c r="C17" s="356">
        <v>8113</v>
      </c>
      <c r="D17" s="356">
        <f t="shared" si="16"/>
        <v>73964</v>
      </c>
      <c r="E17" s="357">
        <f t="shared" si="17"/>
        <v>0.03550640698530135</v>
      </c>
      <c r="F17" s="358">
        <v>63279</v>
      </c>
      <c r="G17" s="356">
        <v>10404</v>
      </c>
      <c r="H17" s="356">
        <f t="shared" si="18"/>
        <v>73683</v>
      </c>
      <c r="I17" s="359">
        <f t="shared" si="19"/>
        <v>0.003813634081131223</v>
      </c>
      <c r="J17" s="358">
        <v>192940</v>
      </c>
      <c r="K17" s="356">
        <v>19151</v>
      </c>
      <c r="L17" s="356">
        <f t="shared" si="20"/>
        <v>212091</v>
      </c>
      <c r="M17" s="359">
        <f t="shared" si="21"/>
        <v>0.03450820226927497</v>
      </c>
      <c r="N17" s="358">
        <v>204247</v>
      </c>
      <c r="O17" s="356">
        <v>34956</v>
      </c>
      <c r="P17" s="356">
        <f t="shared" si="22"/>
        <v>239203</v>
      </c>
      <c r="Q17" s="360">
        <f t="shared" si="23"/>
        <v>-0.11334306007867789</v>
      </c>
    </row>
    <row r="18" spans="1:17" s="43" customFormat="1" ht="18" customHeight="1">
      <c r="A18" s="354" t="s">
        <v>231</v>
      </c>
      <c r="B18" s="355">
        <v>46328</v>
      </c>
      <c r="C18" s="356">
        <v>6</v>
      </c>
      <c r="D18" s="356">
        <f t="shared" si="16"/>
        <v>46334</v>
      </c>
      <c r="E18" s="357">
        <f t="shared" si="17"/>
        <v>0.022242629674665417</v>
      </c>
      <c r="F18" s="358">
        <v>31710</v>
      </c>
      <c r="G18" s="356">
        <v>15</v>
      </c>
      <c r="H18" s="356">
        <f t="shared" si="18"/>
        <v>31725</v>
      </c>
      <c r="I18" s="359">
        <f t="shared" si="19"/>
        <v>0.460488573680063</v>
      </c>
      <c r="J18" s="358">
        <v>146813</v>
      </c>
      <c r="K18" s="356">
        <v>30</v>
      </c>
      <c r="L18" s="356">
        <f t="shared" si="20"/>
        <v>146843</v>
      </c>
      <c r="M18" s="359">
        <f t="shared" si="21"/>
        <v>0.023892046083177246</v>
      </c>
      <c r="N18" s="358">
        <v>95139</v>
      </c>
      <c r="O18" s="356">
        <v>37</v>
      </c>
      <c r="P18" s="356">
        <f t="shared" si="22"/>
        <v>95176</v>
      </c>
      <c r="Q18" s="360">
        <f t="shared" si="23"/>
        <v>0.5428574430528705</v>
      </c>
    </row>
    <row r="19" spans="1:17" s="43" customFormat="1" ht="18" customHeight="1">
      <c r="A19" s="354" t="s">
        <v>232</v>
      </c>
      <c r="B19" s="355">
        <v>45681</v>
      </c>
      <c r="C19" s="356">
        <v>7</v>
      </c>
      <c r="D19" s="356">
        <f t="shared" si="16"/>
        <v>45688</v>
      </c>
      <c r="E19" s="357">
        <f t="shared" si="17"/>
        <v>0.021932517472614356</v>
      </c>
      <c r="F19" s="358">
        <v>46181</v>
      </c>
      <c r="G19" s="356">
        <v>178</v>
      </c>
      <c r="H19" s="356">
        <f t="shared" si="18"/>
        <v>46359</v>
      </c>
      <c r="I19" s="359">
        <f t="shared" si="19"/>
        <v>-0.014473996419249735</v>
      </c>
      <c r="J19" s="358">
        <v>143864</v>
      </c>
      <c r="K19" s="356">
        <v>30</v>
      </c>
      <c r="L19" s="356">
        <f t="shared" si="20"/>
        <v>143894</v>
      </c>
      <c r="M19" s="359">
        <f t="shared" si="21"/>
        <v>0.023412229926470494</v>
      </c>
      <c r="N19" s="358">
        <v>138452</v>
      </c>
      <c r="O19" s="356">
        <v>343</v>
      </c>
      <c r="P19" s="356">
        <f t="shared" si="22"/>
        <v>138795</v>
      </c>
      <c r="Q19" s="360">
        <f t="shared" si="23"/>
        <v>0.036737634641017314</v>
      </c>
    </row>
    <row r="20" spans="1:17" s="43" customFormat="1" ht="18" customHeight="1">
      <c r="A20" s="354" t="s">
        <v>233</v>
      </c>
      <c r="B20" s="355">
        <v>44729</v>
      </c>
      <c r="C20" s="356">
        <v>254</v>
      </c>
      <c r="D20" s="356">
        <f t="shared" si="16"/>
        <v>44983</v>
      </c>
      <c r="E20" s="357">
        <f t="shared" si="17"/>
        <v>0.021594082329509098</v>
      </c>
      <c r="F20" s="358">
        <v>41163</v>
      </c>
      <c r="G20" s="356">
        <v>41</v>
      </c>
      <c r="H20" s="356">
        <f t="shared" si="18"/>
        <v>41204</v>
      </c>
      <c r="I20" s="359">
        <f t="shared" si="19"/>
        <v>0.0917143966605185</v>
      </c>
      <c r="J20" s="358">
        <v>141545</v>
      </c>
      <c r="K20" s="356">
        <v>494</v>
      </c>
      <c r="L20" s="356">
        <f t="shared" si="20"/>
        <v>142039</v>
      </c>
      <c r="M20" s="359">
        <f t="shared" si="21"/>
        <v>0.023110412710230743</v>
      </c>
      <c r="N20" s="358">
        <v>129978</v>
      </c>
      <c r="O20" s="356">
        <v>60</v>
      </c>
      <c r="P20" s="356">
        <f t="shared" si="22"/>
        <v>130038</v>
      </c>
      <c r="Q20" s="360">
        <f t="shared" si="23"/>
        <v>0.09228840800381422</v>
      </c>
    </row>
    <row r="21" spans="1:17" s="43" customFormat="1" ht="18" customHeight="1">
      <c r="A21" s="354" t="s">
        <v>234</v>
      </c>
      <c r="B21" s="355">
        <v>36834</v>
      </c>
      <c r="C21" s="356">
        <v>122</v>
      </c>
      <c r="D21" s="356">
        <f t="shared" si="16"/>
        <v>36956</v>
      </c>
      <c r="E21" s="357">
        <f t="shared" si="17"/>
        <v>0.017740722196592895</v>
      </c>
      <c r="F21" s="358">
        <v>22474</v>
      </c>
      <c r="G21" s="356">
        <v>128</v>
      </c>
      <c r="H21" s="356">
        <f t="shared" si="18"/>
        <v>22602</v>
      </c>
      <c r="I21" s="359">
        <f t="shared" si="19"/>
        <v>0.635076541898947</v>
      </c>
      <c r="J21" s="358">
        <v>107542</v>
      </c>
      <c r="K21" s="356">
        <v>274</v>
      </c>
      <c r="L21" s="356">
        <f t="shared" si="20"/>
        <v>107816</v>
      </c>
      <c r="M21" s="359">
        <f t="shared" si="21"/>
        <v>0.0175421698038302</v>
      </c>
      <c r="N21" s="358">
        <v>69046</v>
      </c>
      <c r="O21" s="356">
        <v>1021</v>
      </c>
      <c r="P21" s="356">
        <f t="shared" si="22"/>
        <v>70067</v>
      </c>
      <c r="Q21" s="360">
        <f t="shared" si="23"/>
        <v>0.5387557623417587</v>
      </c>
    </row>
    <row r="22" spans="1:17" s="43" customFormat="1" ht="18" customHeight="1">
      <c r="A22" s="354" t="s">
        <v>235</v>
      </c>
      <c r="B22" s="355">
        <v>30980</v>
      </c>
      <c r="C22" s="356">
        <v>188</v>
      </c>
      <c r="D22" s="356">
        <f t="shared" si="16"/>
        <v>31168</v>
      </c>
      <c r="E22" s="357">
        <f t="shared" si="17"/>
        <v>0.014962193674191129</v>
      </c>
      <c r="F22" s="358">
        <v>24742</v>
      </c>
      <c r="G22" s="356"/>
      <c r="H22" s="356">
        <f t="shared" si="18"/>
        <v>24742</v>
      </c>
      <c r="I22" s="359">
        <f t="shared" si="19"/>
        <v>0.259720313636731</v>
      </c>
      <c r="J22" s="358">
        <v>87199</v>
      </c>
      <c r="K22" s="356">
        <v>190</v>
      </c>
      <c r="L22" s="356">
        <f t="shared" si="20"/>
        <v>87389</v>
      </c>
      <c r="M22" s="359">
        <f t="shared" si="21"/>
        <v>0.014218600921819742</v>
      </c>
      <c r="N22" s="358">
        <v>71184</v>
      </c>
      <c r="O22" s="356"/>
      <c r="P22" s="356">
        <f t="shared" si="22"/>
        <v>71184</v>
      </c>
      <c r="Q22" s="360">
        <f t="shared" si="23"/>
        <v>0.2276494717914137</v>
      </c>
    </row>
    <row r="23" spans="1:17" s="43" customFormat="1" ht="18" customHeight="1">
      <c r="A23" s="354" t="s">
        <v>236</v>
      </c>
      <c r="B23" s="355">
        <v>29987</v>
      </c>
      <c r="C23" s="356">
        <v>422</v>
      </c>
      <c r="D23" s="356">
        <f t="shared" si="16"/>
        <v>30409</v>
      </c>
      <c r="E23" s="357">
        <f t="shared" si="17"/>
        <v>0.01459783583927355</v>
      </c>
      <c r="F23" s="358">
        <v>14516</v>
      </c>
      <c r="G23" s="356">
        <v>48</v>
      </c>
      <c r="H23" s="356">
        <f t="shared" si="18"/>
        <v>14564</v>
      </c>
      <c r="I23" s="359">
        <f t="shared" si="19"/>
        <v>1.0879566053282064</v>
      </c>
      <c r="J23" s="358">
        <v>87838</v>
      </c>
      <c r="K23" s="356">
        <v>692</v>
      </c>
      <c r="L23" s="356">
        <f t="shared" si="20"/>
        <v>88530</v>
      </c>
      <c r="M23" s="359">
        <f t="shared" si="21"/>
        <v>0.014404246983129474</v>
      </c>
      <c r="N23" s="358">
        <v>56326</v>
      </c>
      <c r="O23" s="356">
        <v>1468</v>
      </c>
      <c r="P23" s="356">
        <f t="shared" si="22"/>
        <v>57794</v>
      </c>
      <c r="Q23" s="360">
        <f t="shared" si="23"/>
        <v>0.5318199121016023</v>
      </c>
    </row>
    <row r="24" spans="1:17" s="43" customFormat="1" ht="18" customHeight="1">
      <c r="A24" s="354" t="s">
        <v>237</v>
      </c>
      <c r="B24" s="355">
        <v>25767</v>
      </c>
      <c r="C24" s="356">
        <v>2960</v>
      </c>
      <c r="D24" s="356">
        <f t="shared" si="16"/>
        <v>28727</v>
      </c>
      <c r="E24" s="357">
        <f t="shared" si="17"/>
        <v>0.013790391994304688</v>
      </c>
      <c r="F24" s="358">
        <v>28794</v>
      </c>
      <c r="G24" s="356">
        <v>1</v>
      </c>
      <c r="H24" s="356">
        <f t="shared" si="18"/>
        <v>28795</v>
      </c>
      <c r="I24" s="359">
        <f t="shared" si="19"/>
        <v>-0.002361521097412722</v>
      </c>
      <c r="J24" s="358">
        <v>87177</v>
      </c>
      <c r="K24" s="356">
        <v>3494</v>
      </c>
      <c r="L24" s="356">
        <f t="shared" si="20"/>
        <v>90671</v>
      </c>
      <c r="M24" s="359">
        <f t="shared" si="21"/>
        <v>0.014752597743220746</v>
      </c>
      <c r="N24" s="358">
        <v>91478</v>
      </c>
      <c r="O24" s="356">
        <v>3888</v>
      </c>
      <c r="P24" s="356">
        <f t="shared" si="22"/>
        <v>95366</v>
      </c>
      <c r="Q24" s="360">
        <f t="shared" si="23"/>
        <v>-0.04923138225363333</v>
      </c>
    </row>
    <row r="25" spans="1:17" s="43" customFormat="1" ht="18" customHeight="1">
      <c r="A25" s="354" t="s">
        <v>238</v>
      </c>
      <c r="B25" s="355">
        <v>26088</v>
      </c>
      <c r="C25" s="356">
        <v>687</v>
      </c>
      <c r="D25" s="356">
        <f t="shared" si="16"/>
        <v>26775</v>
      </c>
      <c r="E25" s="357">
        <f t="shared" si="17"/>
        <v>0.012853334690274238</v>
      </c>
      <c r="F25" s="358">
        <v>21506</v>
      </c>
      <c r="G25" s="356">
        <v>83</v>
      </c>
      <c r="H25" s="356">
        <f t="shared" si="18"/>
        <v>21589</v>
      </c>
      <c r="I25" s="359">
        <f t="shared" si="19"/>
        <v>0.24021492426698776</v>
      </c>
      <c r="J25" s="358">
        <v>88058</v>
      </c>
      <c r="K25" s="356">
        <v>696</v>
      </c>
      <c r="L25" s="356">
        <f t="shared" si="20"/>
        <v>88754</v>
      </c>
      <c r="M25" s="359">
        <f t="shared" si="21"/>
        <v>0.01444069283565654</v>
      </c>
      <c r="N25" s="358">
        <v>58587</v>
      </c>
      <c r="O25" s="356">
        <v>105</v>
      </c>
      <c r="P25" s="356">
        <f t="shared" si="22"/>
        <v>58692</v>
      </c>
      <c r="Q25" s="360">
        <f t="shared" si="23"/>
        <v>0.5121992775846793</v>
      </c>
    </row>
    <row r="26" spans="1:17" s="43" customFormat="1" ht="18" customHeight="1">
      <c r="A26" s="354" t="s">
        <v>239</v>
      </c>
      <c r="B26" s="355">
        <v>26301</v>
      </c>
      <c r="C26" s="356">
        <v>187</v>
      </c>
      <c r="D26" s="356">
        <f t="shared" si="8"/>
        <v>26488</v>
      </c>
      <c r="E26" s="357">
        <f t="shared" si="9"/>
        <v>0.012715560383790252</v>
      </c>
      <c r="F26" s="358">
        <v>26964</v>
      </c>
      <c r="G26" s="356">
        <v>125</v>
      </c>
      <c r="H26" s="356">
        <f t="shared" si="10"/>
        <v>27089</v>
      </c>
      <c r="I26" s="359">
        <f t="shared" si="11"/>
        <v>-0.022186127210306772</v>
      </c>
      <c r="J26" s="358">
        <v>78693</v>
      </c>
      <c r="K26" s="356">
        <v>334</v>
      </c>
      <c r="L26" s="356">
        <f t="shared" si="12"/>
        <v>79027</v>
      </c>
      <c r="M26" s="359">
        <f t="shared" si="13"/>
        <v>0.01285806423060853</v>
      </c>
      <c r="N26" s="358">
        <v>77368</v>
      </c>
      <c r="O26" s="356">
        <v>150</v>
      </c>
      <c r="P26" s="356">
        <f t="shared" si="14"/>
        <v>77518</v>
      </c>
      <c r="Q26" s="360">
        <f t="shared" si="15"/>
        <v>0.019466446502747647</v>
      </c>
    </row>
    <row r="27" spans="1:17" s="43" customFormat="1" ht="18" customHeight="1">
      <c r="A27" s="354" t="s">
        <v>240</v>
      </c>
      <c r="B27" s="355">
        <v>24149</v>
      </c>
      <c r="C27" s="356">
        <v>0</v>
      </c>
      <c r="D27" s="356">
        <f t="shared" si="8"/>
        <v>24149</v>
      </c>
      <c r="E27" s="357">
        <f t="shared" si="9"/>
        <v>0.01159272378843819</v>
      </c>
      <c r="F27" s="358">
        <v>24886</v>
      </c>
      <c r="G27" s="356">
        <v>29</v>
      </c>
      <c r="H27" s="356">
        <f t="shared" si="10"/>
        <v>24915</v>
      </c>
      <c r="I27" s="359">
        <f t="shared" si="11"/>
        <v>-0.030744531406783016</v>
      </c>
      <c r="J27" s="358">
        <v>87483</v>
      </c>
      <c r="K27" s="356">
        <v>9</v>
      </c>
      <c r="L27" s="356">
        <f t="shared" si="12"/>
        <v>87492</v>
      </c>
      <c r="M27" s="359">
        <f t="shared" si="13"/>
        <v>0.01423535950579424</v>
      </c>
      <c r="N27" s="358">
        <v>78393</v>
      </c>
      <c r="O27" s="356">
        <v>1982</v>
      </c>
      <c r="P27" s="356">
        <f t="shared" si="14"/>
        <v>80375</v>
      </c>
      <c r="Q27" s="360">
        <f t="shared" si="15"/>
        <v>0.088547433903577</v>
      </c>
    </row>
    <row r="28" spans="1:17" s="43" customFormat="1" ht="18" customHeight="1">
      <c r="A28" s="354" t="s">
        <v>241</v>
      </c>
      <c r="B28" s="355">
        <v>21725</v>
      </c>
      <c r="C28" s="356">
        <v>15</v>
      </c>
      <c r="D28" s="356">
        <f t="shared" si="8"/>
        <v>21740</v>
      </c>
      <c r="E28" s="357">
        <f t="shared" si="9"/>
        <v>0.010436283703699792</v>
      </c>
      <c r="F28" s="358">
        <v>22927</v>
      </c>
      <c r="G28" s="356">
        <v>17</v>
      </c>
      <c r="H28" s="356">
        <f t="shared" si="10"/>
        <v>22944</v>
      </c>
      <c r="I28" s="359">
        <f t="shared" si="11"/>
        <v>-0.05247559274755931</v>
      </c>
      <c r="J28" s="358">
        <v>58689</v>
      </c>
      <c r="K28" s="356">
        <v>171</v>
      </c>
      <c r="L28" s="356">
        <f t="shared" si="12"/>
        <v>58860</v>
      </c>
      <c r="M28" s="359">
        <f t="shared" si="13"/>
        <v>0.009576798570281271</v>
      </c>
      <c r="N28" s="358">
        <v>66201</v>
      </c>
      <c r="O28" s="356">
        <v>87</v>
      </c>
      <c r="P28" s="356">
        <f t="shared" si="14"/>
        <v>66288</v>
      </c>
      <c r="Q28" s="360">
        <f t="shared" si="15"/>
        <v>-0.1120564808110065</v>
      </c>
    </row>
    <row r="29" spans="1:17" s="43" customFormat="1" ht="18" customHeight="1">
      <c r="A29" s="354" t="s">
        <v>242</v>
      </c>
      <c r="B29" s="355">
        <v>20617</v>
      </c>
      <c r="C29" s="356">
        <v>308</v>
      </c>
      <c r="D29" s="356">
        <f t="shared" si="8"/>
        <v>20925</v>
      </c>
      <c r="E29" s="357">
        <f t="shared" si="9"/>
        <v>0.010045043077273145</v>
      </c>
      <c r="F29" s="358">
        <v>19773</v>
      </c>
      <c r="G29" s="356">
        <v>3</v>
      </c>
      <c r="H29" s="356">
        <f t="shared" si="10"/>
        <v>19776</v>
      </c>
      <c r="I29" s="359">
        <f t="shared" si="11"/>
        <v>0.05810072815533984</v>
      </c>
      <c r="J29" s="358">
        <v>62706</v>
      </c>
      <c r="K29" s="356">
        <v>437</v>
      </c>
      <c r="L29" s="356">
        <f t="shared" si="12"/>
        <v>63143</v>
      </c>
      <c r="M29" s="359">
        <f t="shared" si="13"/>
        <v>0.010273662795162595</v>
      </c>
      <c r="N29" s="358">
        <v>49653</v>
      </c>
      <c r="O29" s="356">
        <v>304</v>
      </c>
      <c r="P29" s="356">
        <f t="shared" si="14"/>
        <v>49957</v>
      </c>
      <c r="Q29" s="360">
        <f t="shared" si="15"/>
        <v>0.2639469944151971</v>
      </c>
    </row>
    <row r="30" spans="1:17" s="43" customFormat="1" ht="18" customHeight="1">
      <c r="A30" s="354" t="s">
        <v>243</v>
      </c>
      <c r="B30" s="355">
        <v>19792</v>
      </c>
      <c r="C30" s="356">
        <v>417</v>
      </c>
      <c r="D30" s="356">
        <f t="shared" si="8"/>
        <v>20209</v>
      </c>
      <c r="E30" s="357">
        <f t="shared" si="9"/>
        <v>0.009701327385835744</v>
      </c>
      <c r="F30" s="358">
        <v>17674</v>
      </c>
      <c r="G30" s="356">
        <v>286</v>
      </c>
      <c r="H30" s="356">
        <f t="shared" si="10"/>
        <v>17960</v>
      </c>
      <c r="I30" s="359">
        <f t="shared" si="11"/>
        <v>0.1252227171492204</v>
      </c>
      <c r="J30" s="358">
        <v>52101</v>
      </c>
      <c r="K30" s="356">
        <v>963</v>
      </c>
      <c r="L30" s="356">
        <f t="shared" si="12"/>
        <v>53064</v>
      </c>
      <c r="M30" s="359">
        <f t="shared" si="13"/>
        <v>0.008633762136143482</v>
      </c>
      <c r="N30" s="358">
        <v>47791</v>
      </c>
      <c r="O30" s="356">
        <v>815</v>
      </c>
      <c r="P30" s="356">
        <f t="shared" si="14"/>
        <v>48606</v>
      </c>
      <c r="Q30" s="360">
        <f t="shared" si="15"/>
        <v>0.09171707196642398</v>
      </c>
    </row>
    <row r="31" spans="1:17" s="43" customFormat="1" ht="18" customHeight="1">
      <c r="A31" s="354" t="s">
        <v>244</v>
      </c>
      <c r="B31" s="355">
        <v>18200</v>
      </c>
      <c r="C31" s="356">
        <v>135</v>
      </c>
      <c r="D31" s="356">
        <f t="shared" si="8"/>
        <v>18335</v>
      </c>
      <c r="E31" s="357">
        <f t="shared" si="9"/>
        <v>0.008801713969978642</v>
      </c>
      <c r="F31" s="358">
        <v>17203</v>
      </c>
      <c r="G31" s="356">
        <v>1124</v>
      </c>
      <c r="H31" s="356">
        <f t="shared" si="10"/>
        <v>18327</v>
      </c>
      <c r="I31" s="359">
        <f t="shared" si="11"/>
        <v>0.0004365144322584502</v>
      </c>
      <c r="J31" s="358">
        <v>52849</v>
      </c>
      <c r="K31" s="356">
        <v>443</v>
      </c>
      <c r="L31" s="356">
        <f t="shared" si="12"/>
        <v>53292</v>
      </c>
      <c r="M31" s="359">
        <f t="shared" si="13"/>
        <v>0.008670858807465672</v>
      </c>
      <c r="N31" s="358">
        <v>52958</v>
      </c>
      <c r="O31" s="356">
        <v>2700</v>
      </c>
      <c r="P31" s="356">
        <f t="shared" si="14"/>
        <v>55658</v>
      </c>
      <c r="Q31" s="360">
        <f t="shared" si="15"/>
        <v>-0.04250961227496497</v>
      </c>
    </row>
    <row r="32" spans="1:17" s="43" customFormat="1" ht="18" customHeight="1">
      <c r="A32" s="354" t="s">
        <v>245</v>
      </c>
      <c r="B32" s="355">
        <v>16761</v>
      </c>
      <c r="C32" s="356">
        <v>52</v>
      </c>
      <c r="D32" s="356">
        <f t="shared" si="8"/>
        <v>16813</v>
      </c>
      <c r="E32" s="357">
        <f t="shared" si="9"/>
        <v>0.008071078100749982</v>
      </c>
      <c r="F32" s="358">
        <v>14036</v>
      </c>
      <c r="G32" s="356">
        <v>943</v>
      </c>
      <c r="H32" s="356">
        <f t="shared" si="10"/>
        <v>14979</v>
      </c>
      <c r="I32" s="359">
        <f t="shared" si="11"/>
        <v>0.12243807997863665</v>
      </c>
      <c r="J32" s="358">
        <v>44643</v>
      </c>
      <c r="K32" s="356">
        <v>71</v>
      </c>
      <c r="L32" s="356">
        <f t="shared" si="12"/>
        <v>44714</v>
      </c>
      <c r="M32" s="359">
        <f t="shared" si="13"/>
        <v>0.007275177901317648</v>
      </c>
      <c r="N32" s="358">
        <v>40768</v>
      </c>
      <c r="O32" s="356">
        <v>2737</v>
      </c>
      <c r="P32" s="356">
        <f t="shared" si="14"/>
        <v>43505</v>
      </c>
      <c r="Q32" s="360">
        <f t="shared" si="15"/>
        <v>0.02778990920583846</v>
      </c>
    </row>
    <row r="33" spans="1:17" s="43" customFormat="1" ht="18" customHeight="1">
      <c r="A33" s="354" t="s">
        <v>246</v>
      </c>
      <c r="B33" s="355">
        <v>14738</v>
      </c>
      <c r="C33" s="356">
        <v>2070</v>
      </c>
      <c r="D33" s="356">
        <f t="shared" si="8"/>
        <v>16808</v>
      </c>
      <c r="E33" s="357">
        <f t="shared" si="9"/>
        <v>0.0080686778515081</v>
      </c>
      <c r="F33" s="358">
        <v>14171</v>
      </c>
      <c r="G33" s="356">
        <v>30</v>
      </c>
      <c r="H33" s="356">
        <f t="shared" si="10"/>
        <v>14201</v>
      </c>
      <c r="I33" s="359">
        <f t="shared" si="11"/>
        <v>0.18357862122385749</v>
      </c>
      <c r="J33" s="358">
        <v>44363</v>
      </c>
      <c r="K33" s="356">
        <v>2296</v>
      </c>
      <c r="L33" s="356">
        <f t="shared" si="12"/>
        <v>46659</v>
      </c>
      <c r="M33" s="359">
        <f t="shared" si="13"/>
        <v>0.007591638540447737</v>
      </c>
      <c r="N33" s="358">
        <v>40485</v>
      </c>
      <c r="O33" s="356">
        <v>1918</v>
      </c>
      <c r="P33" s="356">
        <f t="shared" si="14"/>
        <v>42403</v>
      </c>
      <c r="Q33" s="360">
        <f t="shared" si="15"/>
        <v>0.10037025682145129</v>
      </c>
    </row>
    <row r="34" spans="1:17" s="43" customFormat="1" ht="18" customHeight="1">
      <c r="A34" s="354" t="s">
        <v>247</v>
      </c>
      <c r="B34" s="355">
        <v>16735</v>
      </c>
      <c r="C34" s="356">
        <v>7</v>
      </c>
      <c r="D34" s="356">
        <f t="shared" si="8"/>
        <v>16742</v>
      </c>
      <c r="E34" s="357">
        <f t="shared" si="9"/>
        <v>0.008036994561515267</v>
      </c>
      <c r="F34" s="358">
        <v>18242</v>
      </c>
      <c r="G34" s="356"/>
      <c r="H34" s="356">
        <f t="shared" si="10"/>
        <v>18242</v>
      </c>
      <c r="I34" s="359">
        <f t="shared" si="11"/>
        <v>-0.0822278258962833</v>
      </c>
      <c r="J34" s="358">
        <v>51973</v>
      </c>
      <c r="K34" s="356">
        <v>138</v>
      </c>
      <c r="L34" s="356">
        <f t="shared" si="12"/>
        <v>52111</v>
      </c>
      <c r="M34" s="359">
        <f t="shared" si="13"/>
        <v>0.008478704558204677</v>
      </c>
      <c r="N34" s="358">
        <v>48528</v>
      </c>
      <c r="O34" s="356">
        <v>3</v>
      </c>
      <c r="P34" s="356">
        <f t="shared" si="14"/>
        <v>48531</v>
      </c>
      <c r="Q34" s="360">
        <f t="shared" si="15"/>
        <v>0.07376728276771538</v>
      </c>
    </row>
    <row r="35" spans="1:17" s="43" customFormat="1" ht="18" customHeight="1">
      <c r="A35" s="354" t="s">
        <v>248</v>
      </c>
      <c r="B35" s="355">
        <v>16240</v>
      </c>
      <c r="C35" s="356">
        <v>390</v>
      </c>
      <c r="D35" s="356">
        <f t="shared" si="7"/>
        <v>16630</v>
      </c>
      <c r="E35" s="357">
        <f aca="true" t="shared" si="24" ref="E35:E42">D35/$D$8</f>
        <v>0.007983228978497127</v>
      </c>
      <c r="F35" s="358">
        <v>17614</v>
      </c>
      <c r="G35" s="356">
        <v>174</v>
      </c>
      <c r="H35" s="356">
        <f aca="true" t="shared" si="25" ref="H35:H75">G35+F35</f>
        <v>17788</v>
      </c>
      <c r="I35" s="359">
        <f aca="true" t="shared" si="26" ref="I35:I42">(D35/H35-1)</f>
        <v>-0.06510006746120978</v>
      </c>
      <c r="J35" s="358">
        <v>48562</v>
      </c>
      <c r="K35" s="356">
        <v>902</v>
      </c>
      <c r="L35" s="356">
        <f aca="true" t="shared" si="27" ref="L35:L75">K35+J35</f>
        <v>49464</v>
      </c>
      <c r="M35" s="359">
        <f aca="true" t="shared" si="28" ref="M35:M42">(L35/$L$8)</f>
        <v>0.008048025220529949</v>
      </c>
      <c r="N35" s="358">
        <v>50652</v>
      </c>
      <c r="O35" s="356">
        <v>285</v>
      </c>
      <c r="P35" s="356">
        <f aca="true" t="shared" si="29" ref="P35:P75">O35+N35</f>
        <v>50937</v>
      </c>
      <c r="Q35" s="360">
        <f aca="true" t="shared" si="30" ref="Q35:Q42">(L35/P35-1)</f>
        <v>-0.02891807526945045</v>
      </c>
    </row>
    <row r="36" spans="1:17" s="43" customFormat="1" ht="18" customHeight="1">
      <c r="A36" s="354" t="s">
        <v>249</v>
      </c>
      <c r="B36" s="355">
        <v>15144</v>
      </c>
      <c r="C36" s="356">
        <v>44</v>
      </c>
      <c r="D36" s="356">
        <f t="shared" si="7"/>
        <v>15188</v>
      </c>
      <c r="E36" s="357">
        <f t="shared" si="24"/>
        <v>0.007290997097138567</v>
      </c>
      <c r="F36" s="358">
        <v>8878</v>
      </c>
      <c r="G36" s="356">
        <v>46</v>
      </c>
      <c r="H36" s="356">
        <f t="shared" si="25"/>
        <v>8924</v>
      </c>
      <c r="I36" s="359">
        <f t="shared" si="26"/>
        <v>0.7019273868220528</v>
      </c>
      <c r="J36" s="358">
        <v>46227</v>
      </c>
      <c r="K36" s="356">
        <v>110</v>
      </c>
      <c r="L36" s="356">
        <f t="shared" si="27"/>
        <v>46337</v>
      </c>
      <c r="M36" s="359">
        <f t="shared" si="28"/>
        <v>0.007539247627440082</v>
      </c>
      <c r="N36" s="358">
        <v>30876</v>
      </c>
      <c r="O36" s="356">
        <v>65</v>
      </c>
      <c r="P36" s="356">
        <f t="shared" si="29"/>
        <v>30941</v>
      </c>
      <c r="Q36" s="360">
        <f t="shared" si="30"/>
        <v>0.49759219159044643</v>
      </c>
    </row>
    <row r="37" spans="1:17" s="43" customFormat="1" ht="18" customHeight="1">
      <c r="A37" s="354" t="s">
        <v>250</v>
      </c>
      <c r="B37" s="355">
        <v>14527</v>
      </c>
      <c r="C37" s="356">
        <v>6</v>
      </c>
      <c r="D37" s="356">
        <f t="shared" si="7"/>
        <v>14533</v>
      </c>
      <c r="E37" s="357">
        <f t="shared" si="24"/>
        <v>0.006976564446452119</v>
      </c>
      <c r="F37" s="358">
        <v>10669</v>
      </c>
      <c r="G37" s="356">
        <v>1</v>
      </c>
      <c r="H37" s="356">
        <f t="shared" si="25"/>
        <v>10670</v>
      </c>
      <c r="I37" s="359">
        <f t="shared" si="26"/>
        <v>0.3620431115276477</v>
      </c>
      <c r="J37" s="358">
        <v>46427</v>
      </c>
      <c r="K37" s="356">
        <v>105</v>
      </c>
      <c r="L37" s="356">
        <f t="shared" si="27"/>
        <v>46532</v>
      </c>
      <c r="M37" s="359">
        <f t="shared" si="28"/>
        <v>0.007570975043702482</v>
      </c>
      <c r="N37" s="358">
        <v>31742</v>
      </c>
      <c r="O37" s="356">
        <v>166</v>
      </c>
      <c r="P37" s="356">
        <f t="shared" si="29"/>
        <v>31908</v>
      </c>
      <c r="Q37" s="360">
        <f t="shared" si="30"/>
        <v>0.45831766328193546</v>
      </c>
    </row>
    <row r="38" spans="1:17" s="43" customFormat="1" ht="18" customHeight="1">
      <c r="A38" s="354" t="s">
        <v>251</v>
      </c>
      <c r="B38" s="355">
        <v>13368</v>
      </c>
      <c r="C38" s="356">
        <v>253</v>
      </c>
      <c r="D38" s="356">
        <f t="shared" si="7"/>
        <v>13621</v>
      </c>
      <c r="E38" s="357">
        <f t="shared" si="24"/>
        <v>0.006538758984732974</v>
      </c>
      <c r="F38" s="358">
        <v>12351</v>
      </c>
      <c r="G38" s="356">
        <v>39</v>
      </c>
      <c r="H38" s="356">
        <f t="shared" si="25"/>
        <v>12390</v>
      </c>
      <c r="I38" s="359">
        <f t="shared" si="26"/>
        <v>0.09935431799838579</v>
      </c>
      <c r="J38" s="358">
        <v>37770</v>
      </c>
      <c r="K38" s="356">
        <v>253</v>
      </c>
      <c r="L38" s="356">
        <f t="shared" si="27"/>
        <v>38023</v>
      </c>
      <c r="M38" s="359">
        <f t="shared" si="28"/>
        <v>0.006186520761770383</v>
      </c>
      <c r="N38" s="358">
        <v>35663</v>
      </c>
      <c r="O38" s="356">
        <v>58</v>
      </c>
      <c r="P38" s="356">
        <f t="shared" si="29"/>
        <v>35721</v>
      </c>
      <c r="Q38" s="360">
        <f t="shared" si="30"/>
        <v>0.06444388454970462</v>
      </c>
    </row>
    <row r="39" spans="1:17" s="43" customFormat="1" ht="18" customHeight="1">
      <c r="A39" s="354" t="s">
        <v>252</v>
      </c>
      <c r="B39" s="355">
        <v>13488</v>
      </c>
      <c r="C39" s="356">
        <v>0</v>
      </c>
      <c r="D39" s="356">
        <f t="shared" si="7"/>
        <v>13488</v>
      </c>
      <c r="E39" s="357">
        <f t="shared" si="24"/>
        <v>0.0064749123548989325</v>
      </c>
      <c r="F39" s="358">
        <v>8593</v>
      </c>
      <c r="G39" s="356"/>
      <c r="H39" s="356">
        <f t="shared" si="25"/>
        <v>8593</v>
      </c>
      <c r="I39" s="359">
        <f t="shared" si="26"/>
        <v>0.5696497148842081</v>
      </c>
      <c r="J39" s="358">
        <v>40993</v>
      </c>
      <c r="K39" s="356">
        <v>20</v>
      </c>
      <c r="L39" s="356">
        <f t="shared" si="27"/>
        <v>41013</v>
      </c>
      <c r="M39" s="359">
        <f t="shared" si="28"/>
        <v>0.006673007811127179</v>
      </c>
      <c r="N39" s="358">
        <v>27128</v>
      </c>
      <c r="O39" s="356">
        <v>4</v>
      </c>
      <c r="P39" s="356">
        <f t="shared" si="29"/>
        <v>27132</v>
      </c>
      <c r="Q39" s="360">
        <f t="shared" si="30"/>
        <v>0.511609907120743</v>
      </c>
    </row>
    <row r="40" spans="1:17" s="43" customFormat="1" ht="18" customHeight="1">
      <c r="A40" s="354" t="s">
        <v>253</v>
      </c>
      <c r="B40" s="355">
        <v>10870</v>
      </c>
      <c r="C40" s="356">
        <v>58</v>
      </c>
      <c r="D40" s="356">
        <f t="shared" si="7"/>
        <v>10928</v>
      </c>
      <c r="E40" s="357">
        <f t="shared" si="24"/>
        <v>0.005245984743055719</v>
      </c>
      <c r="F40" s="358">
        <v>10186</v>
      </c>
      <c r="G40" s="356">
        <v>125</v>
      </c>
      <c r="H40" s="356">
        <f t="shared" si="25"/>
        <v>10311</v>
      </c>
      <c r="I40" s="359">
        <f t="shared" si="26"/>
        <v>0.05983900688585009</v>
      </c>
      <c r="J40" s="358">
        <v>32957</v>
      </c>
      <c r="K40" s="356">
        <v>144</v>
      </c>
      <c r="L40" s="356">
        <f t="shared" si="27"/>
        <v>33101</v>
      </c>
      <c r="M40" s="359">
        <f t="shared" si="28"/>
        <v>0.005385688234367658</v>
      </c>
      <c r="N40" s="358">
        <v>29716</v>
      </c>
      <c r="O40" s="356">
        <v>319</v>
      </c>
      <c r="P40" s="356">
        <f t="shared" si="29"/>
        <v>30035</v>
      </c>
      <c r="Q40" s="360">
        <f t="shared" si="30"/>
        <v>0.10208090561012151</v>
      </c>
    </row>
    <row r="41" spans="1:17" s="43" customFormat="1" ht="18" customHeight="1">
      <c r="A41" s="354" t="s">
        <v>254</v>
      </c>
      <c r="B41" s="355">
        <v>10659</v>
      </c>
      <c r="C41" s="356">
        <v>4</v>
      </c>
      <c r="D41" s="356">
        <f t="shared" si="7"/>
        <v>10663</v>
      </c>
      <c r="E41" s="357">
        <f t="shared" si="24"/>
        <v>0.005118771533236011</v>
      </c>
      <c r="F41" s="358">
        <v>7361</v>
      </c>
      <c r="G41" s="356">
        <v>48</v>
      </c>
      <c r="H41" s="356">
        <f t="shared" si="25"/>
        <v>7409</v>
      </c>
      <c r="I41" s="359">
        <f t="shared" si="26"/>
        <v>0.4391955729518153</v>
      </c>
      <c r="J41" s="358">
        <v>32891</v>
      </c>
      <c r="K41" s="356">
        <v>20</v>
      </c>
      <c r="L41" s="356">
        <f t="shared" si="27"/>
        <v>32911</v>
      </c>
      <c r="M41" s="359">
        <f t="shared" si="28"/>
        <v>0.005354774341599166</v>
      </c>
      <c r="N41" s="358">
        <v>21997</v>
      </c>
      <c r="O41" s="356">
        <v>53</v>
      </c>
      <c r="P41" s="356">
        <f t="shared" si="29"/>
        <v>22050</v>
      </c>
      <c r="Q41" s="360">
        <f t="shared" si="30"/>
        <v>0.4925623582766441</v>
      </c>
    </row>
    <row r="42" spans="1:17" s="43" customFormat="1" ht="18" customHeight="1">
      <c r="A42" s="354" t="s">
        <v>255</v>
      </c>
      <c r="B42" s="355">
        <v>7885</v>
      </c>
      <c r="C42" s="356">
        <v>1421</v>
      </c>
      <c r="D42" s="356">
        <f t="shared" si="7"/>
        <v>9306</v>
      </c>
      <c r="E42" s="357">
        <f t="shared" si="24"/>
        <v>0.004467343888989433</v>
      </c>
      <c r="F42" s="358">
        <v>7319</v>
      </c>
      <c r="G42" s="356"/>
      <c r="H42" s="356">
        <f t="shared" si="25"/>
        <v>7319</v>
      </c>
      <c r="I42" s="359">
        <f t="shared" si="26"/>
        <v>0.27148517557043306</v>
      </c>
      <c r="J42" s="358">
        <v>21758</v>
      </c>
      <c r="K42" s="356">
        <v>1495</v>
      </c>
      <c r="L42" s="356">
        <f t="shared" si="27"/>
        <v>23253</v>
      </c>
      <c r="M42" s="359">
        <f t="shared" si="28"/>
        <v>0.0037833723607670813</v>
      </c>
      <c r="N42" s="358">
        <v>23277</v>
      </c>
      <c r="O42" s="356">
        <v>18</v>
      </c>
      <c r="P42" s="356">
        <f t="shared" si="29"/>
        <v>23295</v>
      </c>
      <c r="Q42" s="360">
        <f t="shared" si="30"/>
        <v>-0.0018029620090148635</v>
      </c>
    </row>
    <row r="43" spans="1:17" s="43" customFormat="1" ht="18" customHeight="1">
      <c r="A43" s="354" t="s">
        <v>256</v>
      </c>
      <c r="B43" s="355">
        <v>9066</v>
      </c>
      <c r="C43" s="356">
        <v>52</v>
      </c>
      <c r="D43" s="356">
        <f t="shared" si="7"/>
        <v>9118</v>
      </c>
      <c r="E43" s="357">
        <f aca="true" t="shared" si="31" ref="E43:E56">D43/$D$8</f>
        <v>0.004377094517494697</v>
      </c>
      <c r="F43" s="358">
        <v>7637</v>
      </c>
      <c r="G43" s="356">
        <v>211</v>
      </c>
      <c r="H43" s="356">
        <f t="shared" si="25"/>
        <v>7848</v>
      </c>
      <c r="I43" s="359">
        <f aca="true" t="shared" si="32" ref="I43:I56">(D43/H43-1)</f>
        <v>0.16182466870540257</v>
      </c>
      <c r="J43" s="358">
        <v>25841</v>
      </c>
      <c r="K43" s="356">
        <v>198</v>
      </c>
      <c r="L43" s="356">
        <f t="shared" si="27"/>
        <v>26039</v>
      </c>
      <c r="M43" s="359">
        <f aca="true" t="shared" si="33" ref="M43:M56">(L43/$L$8)</f>
        <v>0.004236667651572443</v>
      </c>
      <c r="N43" s="358">
        <v>22426</v>
      </c>
      <c r="O43" s="356">
        <v>1120</v>
      </c>
      <c r="P43" s="356">
        <f t="shared" si="29"/>
        <v>23546</v>
      </c>
      <c r="Q43" s="360">
        <f aca="true" t="shared" si="34" ref="Q43:Q56">(L43/P43-1)</f>
        <v>0.10587785611144152</v>
      </c>
    </row>
    <row r="44" spans="1:17" s="43" customFormat="1" ht="18" customHeight="1">
      <c r="A44" s="354" t="s">
        <v>257</v>
      </c>
      <c r="B44" s="355">
        <v>8703</v>
      </c>
      <c r="C44" s="356">
        <v>194</v>
      </c>
      <c r="D44" s="356">
        <f t="shared" si="7"/>
        <v>8897</v>
      </c>
      <c r="E44" s="357">
        <f t="shared" si="31"/>
        <v>0.004271003501003544</v>
      </c>
      <c r="F44" s="358">
        <v>7626</v>
      </c>
      <c r="G44" s="356">
        <v>34</v>
      </c>
      <c r="H44" s="356">
        <f t="shared" si="25"/>
        <v>7660</v>
      </c>
      <c r="I44" s="359">
        <f t="shared" si="32"/>
        <v>0.16148825065274153</v>
      </c>
      <c r="J44" s="358">
        <v>25167</v>
      </c>
      <c r="K44" s="356">
        <v>207</v>
      </c>
      <c r="L44" s="356">
        <f t="shared" si="27"/>
        <v>25374</v>
      </c>
      <c r="M44" s="359">
        <f t="shared" si="33"/>
        <v>0.004128469026882721</v>
      </c>
      <c r="N44" s="358">
        <v>24721</v>
      </c>
      <c r="O44" s="356">
        <v>49</v>
      </c>
      <c r="P44" s="356">
        <f t="shared" si="29"/>
        <v>24770</v>
      </c>
      <c r="Q44" s="360">
        <f t="shared" si="34"/>
        <v>0.024384335890189845</v>
      </c>
    </row>
    <row r="45" spans="1:17" s="43" customFormat="1" ht="18" customHeight="1">
      <c r="A45" s="354" t="s">
        <v>258</v>
      </c>
      <c r="B45" s="355">
        <v>8535</v>
      </c>
      <c r="C45" s="356">
        <v>0</v>
      </c>
      <c r="D45" s="356">
        <f t="shared" si="7"/>
        <v>8535</v>
      </c>
      <c r="E45" s="357">
        <f t="shared" si="31"/>
        <v>0.00409722545589134</v>
      </c>
      <c r="F45" s="358">
        <v>5742</v>
      </c>
      <c r="G45" s="356">
        <v>73</v>
      </c>
      <c r="H45" s="356">
        <f t="shared" si="25"/>
        <v>5815</v>
      </c>
      <c r="I45" s="359">
        <f t="shared" si="32"/>
        <v>0.46775580395528804</v>
      </c>
      <c r="J45" s="358">
        <v>22236</v>
      </c>
      <c r="K45" s="356">
        <v>107</v>
      </c>
      <c r="L45" s="356">
        <f t="shared" si="27"/>
        <v>22343</v>
      </c>
      <c r="M45" s="359">
        <f t="shared" si="33"/>
        <v>0.0036353110848758824</v>
      </c>
      <c r="N45" s="358">
        <v>16666</v>
      </c>
      <c r="O45" s="356">
        <v>84</v>
      </c>
      <c r="P45" s="356">
        <f t="shared" si="29"/>
        <v>16750</v>
      </c>
      <c r="Q45" s="360">
        <f t="shared" si="34"/>
        <v>0.33391044776119405</v>
      </c>
    </row>
    <row r="46" spans="1:17" s="43" customFormat="1" ht="18" customHeight="1">
      <c r="A46" s="354" t="s">
        <v>259</v>
      </c>
      <c r="B46" s="355">
        <v>7911</v>
      </c>
      <c r="C46" s="356">
        <v>1</v>
      </c>
      <c r="D46" s="356">
        <f t="shared" si="7"/>
        <v>7912</v>
      </c>
      <c r="E46" s="357">
        <f t="shared" si="31"/>
        <v>0.003798154400352933</v>
      </c>
      <c r="F46" s="358">
        <v>7671</v>
      </c>
      <c r="G46" s="356">
        <v>92</v>
      </c>
      <c r="H46" s="356">
        <f t="shared" si="25"/>
        <v>7763</v>
      </c>
      <c r="I46" s="359">
        <f t="shared" si="32"/>
        <v>0.019193610717506138</v>
      </c>
      <c r="J46" s="358">
        <v>23978</v>
      </c>
      <c r="K46" s="356">
        <v>92</v>
      </c>
      <c r="L46" s="356">
        <f t="shared" si="27"/>
        <v>24070</v>
      </c>
      <c r="M46" s="359">
        <f t="shared" si="33"/>
        <v>0.0039163020996715965</v>
      </c>
      <c r="N46" s="358">
        <v>24420</v>
      </c>
      <c r="O46" s="356">
        <v>350</v>
      </c>
      <c r="P46" s="356">
        <f t="shared" si="29"/>
        <v>24770</v>
      </c>
      <c r="Q46" s="360">
        <f t="shared" si="34"/>
        <v>-0.0282599919257166</v>
      </c>
    </row>
    <row r="47" spans="1:17" s="43" customFormat="1" ht="18" customHeight="1">
      <c r="A47" s="354" t="s">
        <v>260</v>
      </c>
      <c r="B47" s="355">
        <v>7471</v>
      </c>
      <c r="C47" s="356">
        <v>272</v>
      </c>
      <c r="D47" s="356">
        <f t="shared" si="7"/>
        <v>7743</v>
      </c>
      <c r="E47" s="357">
        <f t="shared" si="31"/>
        <v>0.0037170259759773455</v>
      </c>
      <c r="F47" s="358">
        <v>5747</v>
      </c>
      <c r="G47" s="356">
        <v>283</v>
      </c>
      <c r="H47" s="356">
        <f t="shared" si="25"/>
        <v>6030</v>
      </c>
      <c r="I47" s="359">
        <f t="shared" si="32"/>
        <v>0.2840796019900498</v>
      </c>
      <c r="J47" s="358">
        <v>19907</v>
      </c>
      <c r="K47" s="356">
        <v>917</v>
      </c>
      <c r="L47" s="356">
        <f t="shared" si="27"/>
        <v>20824</v>
      </c>
      <c r="M47" s="359">
        <f t="shared" si="33"/>
        <v>0.0033881626474267274</v>
      </c>
      <c r="N47" s="358">
        <v>16971</v>
      </c>
      <c r="O47" s="356">
        <v>870</v>
      </c>
      <c r="P47" s="356">
        <f t="shared" si="29"/>
        <v>17841</v>
      </c>
      <c r="Q47" s="360">
        <f t="shared" si="34"/>
        <v>0.16719914802981894</v>
      </c>
    </row>
    <row r="48" spans="1:17" s="43" customFormat="1" ht="18" customHeight="1">
      <c r="A48" s="354" t="s">
        <v>261</v>
      </c>
      <c r="B48" s="355">
        <v>7506</v>
      </c>
      <c r="C48" s="356">
        <v>1</v>
      </c>
      <c r="D48" s="356">
        <f t="shared" si="7"/>
        <v>7507</v>
      </c>
      <c r="E48" s="357">
        <f t="shared" si="31"/>
        <v>0.003603734211760549</v>
      </c>
      <c r="F48" s="358">
        <v>2245</v>
      </c>
      <c r="G48" s="356"/>
      <c r="H48" s="356">
        <f t="shared" si="25"/>
        <v>2245</v>
      </c>
      <c r="I48" s="359">
        <f t="shared" si="32"/>
        <v>2.3438752783964367</v>
      </c>
      <c r="J48" s="358">
        <v>21574</v>
      </c>
      <c r="K48" s="356">
        <v>11</v>
      </c>
      <c r="L48" s="356">
        <f t="shared" si="27"/>
        <v>21585</v>
      </c>
      <c r="M48" s="359">
        <f t="shared" si="33"/>
        <v>0.0035119809231994774</v>
      </c>
      <c r="N48" s="358">
        <v>7133</v>
      </c>
      <c r="O48" s="356">
        <v>4</v>
      </c>
      <c r="P48" s="356">
        <f t="shared" si="29"/>
        <v>7137</v>
      </c>
      <c r="Q48" s="360">
        <f t="shared" si="34"/>
        <v>2.0243799915931064</v>
      </c>
    </row>
    <row r="49" spans="1:17" s="43" customFormat="1" ht="18" customHeight="1">
      <c r="A49" s="354" t="s">
        <v>262</v>
      </c>
      <c r="B49" s="355">
        <v>6773</v>
      </c>
      <c r="C49" s="356">
        <v>136</v>
      </c>
      <c r="D49" s="356">
        <f t="shared" si="7"/>
        <v>6909</v>
      </c>
      <c r="E49" s="357">
        <f t="shared" si="31"/>
        <v>0.0033166644024315486</v>
      </c>
      <c r="F49" s="358">
        <v>5512</v>
      </c>
      <c r="G49" s="356">
        <v>55</v>
      </c>
      <c r="H49" s="356">
        <f t="shared" si="25"/>
        <v>5567</v>
      </c>
      <c r="I49" s="359">
        <f t="shared" si="32"/>
        <v>0.24106340937668413</v>
      </c>
      <c r="J49" s="358">
        <v>17415</v>
      </c>
      <c r="K49" s="356">
        <v>241</v>
      </c>
      <c r="L49" s="356">
        <f t="shared" si="27"/>
        <v>17656</v>
      </c>
      <c r="M49" s="359">
        <f t="shared" si="33"/>
        <v>0.002872714161686818</v>
      </c>
      <c r="N49" s="358">
        <v>17206</v>
      </c>
      <c r="O49" s="356">
        <v>250</v>
      </c>
      <c r="P49" s="356">
        <f t="shared" si="29"/>
        <v>17456</v>
      </c>
      <c r="Q49" s="360">
        <f t="shared" si="34"/>
        <v>0.0114573785517873</v>
      </c>
    </row>
    <row r="50" spans="1:17" s="43" customFormat="1" ht="18" customHeight="1">
      <c r="A50" s="354" t="s">
        <v>263</v>
      </c>
      <c r="B50" s="355">
        <v>6842</v>
      </c>
      <c r="C50" s="356">
        <v>0</v>
      </c>
      <c r="D50" s="356">
        <f t="shared" si="7"/>
        <v>6842</v>
      </c>
      <c r="E50" s="357">
        <f t="shared" si="31"/>
        <v>0.0032845010625903396</v>
      </c>
      <c r="F50" s="358">
        <v>6954</v>
      </c>
      <c r="G50" s="356">
        <v>92</v>
      </c>
      <c r="H50" s="356">
        <f t="shared" si="25"/>
        <v>7046</v>
      </c>
      <c r="I50" s="359">
        <f t="shared" si="32"/>
        <v>-0.02895259721827992</v>
      </c>
      <c r="J50" s="358">
        <v>18613</v>
      </c>
      <c r="K50" s="356">
        <v>5</v>
      </c>
      <c r="L50" s="356">
        <f t="shared" si="27"/>
        <v>18618</v>
      </c>
      <c r="M50" s="359">
        <f t="shared" si="33"/>
        <v>0.0030292360819146567</v>
      </c>
      <c r="N50" s="358">
        <v>20523</v>
      </c>
      <c r="O50" s="356">
        <v>113</v>
      </c>
      <c r="P50" s="356">
        <f t="shared" si="29"/>
        <v>20636</v>
      </c>
      <c r="Q50" s="360">
        <f t="shared" si="34"/>
        <v>-0.09779026943206048</v>
      </c>
    </row>
    <row r="51" spans="1:17" s="43" customFormat="1" ht="18" customHeight="1">
      <c r="A51" s="354" t="s">
        <v>264</v>
      </c>
      <c r="B51" s="355">
        <v>6467</v>
      </c>
      <c r="C51" s="356">
        <v>190</v>
      </c>
      <c r="D51" s="356">
        <f t="shared" si="7"/>
        <v>6657</v>
      </c>
      <c r="E51" s="357">
        <f t="shared" si="31"/>
        <v>0.003195691840640732</v>
      </c>
      <c r="F51" s="358">
        <v>3454</v>
      </c>
      <c r="G51" s="356">
        <v>172</v>
      </c>
      <c r="H51" s="356">
        <f t="shared" si="25"/>
        <v>3626</v>
      </c>
      <c r="I51" s="359">
        <f t="shared" si="32"/>
        <v>0.8359073359073359</v>
      </c>
      <c r="J51" s="358">
        <v>16832</v>
      </c>
      <c r="K51" s="356">
        <v>497</v>
      </c>
      <c r="L51" s="356">
        <f t="shared" si="27"/>
        <v>17329</v>
      </c>
      <c r="M51" s="359">
        <f t="shared" si="33"/>
        <v>0.0028195097251852556</v>
      </c>
      <c r="N51" s="358">
        <v>9494</v>
      </c>
      <c r="O51" s="356">
        <v>547</v>
      </c>
      <c r="P51" s="356">
        <f t="shared" si="29"/>
        <v>10041</v>
      </c>
      <c r="Q51" s="360">
        <f t="shared" si="34"/>
        <v>0.7258241211034757</v>
      </c>
    </row>
    <row r="52" spans="1:17" s="43" customFormat="1" ht="18" customHeight="1">
      <c r="A52" s="354" t="s">
        <v>265</v>
      </c>
      <c r="B52" s="355">
        <v>6498</v>
      </c>
      <c r="C52" s="356">
        <v>94</v>
      </c>
      <c r="D52" s="356">
        <f t="shared" si="7"/>
        <v>6592</v>
      </c>
      <c r="E52" s="357">
        <f t="shared" si="31"/>
        <v>0.0031644886004962756</v>
      </c>
      <c r="F52" s="358">
        <v>5613</v>
      </c>
      <c r="G52" s="356">
        <v>79</v>
      </c>
      <c r="H52" s="356">
        <f t="shared" si="25"/>
        <v>5692</v>
      </c>
      <c r="I52" s="359">
        <f t="shared" si="32"/>
        <v>0.1581166549543218</v>
      </c>
      <c r="J52" s="358">
        <v>18350</v>
      </c>
      <c r="K52" s="356">
        <v>239</v>
      </c>
      <c r="L52" s="356">
        <f t="shared" si="27"/>
        <v>18589</v>
      </c>
      <c r="M52" s="359">
        <f t="shared" si="33"/>
        <v>0.0030245176456499922</v>
      </c>
      <c r="N52" s="358">
        <v>15757</v>
      </c>
      <c r="O52" s="356">
        <v>263</v>
      </c>
      <c r="P52" s="356">
        <f t="shared" si="29"/>
        <v>16020</v>
      </c>
      <c r="Q52" s="360">
        <f t="shared" si="34"/>
        <v>0.16036204744069904</v>
      </c>
    </row>
    <row r="53" spans="1:17" s="43" customFormat="1" ht="18" customHeight="1">
      <c r="A53" s="354" t="s">
        <v>266</v>
      </c>
      <c r="B53" s="355">
        <v>2175</v>
      </c>
      <c r="C53" s="356">
        <v>3866</v>
      </c>
      <c r="D53" s="356">
        <f t="shared" si="7"/>
        <v>6041</v>
      </c>
      <c r="E53" s="357">
        <f t="shared" si="31"/>
        <v>0.0028999811340409587</v>
      </c>
      <c r="F53" s="358">
        <v>2324</v>
      </c>
      <c r="G53" s="356">
        <v>2774</v>
      </c>
      <c r="H53" s="356">
        <f t="shared" si="25"/>
        <v>5098</v>
      </c>
      <c r="I53" s="359">
        <f t="shared" si="32"/>
        <v>0.18497449980384473</v>
      </c>
      <c r="J53" s="358">
        <v>7427</v>
      </c>
      <c r="K53" s="356">
        <v>10566</v>
      </c>
      <c r="L53" s="356">
        <f t="shared" si="27"/>
        <v>17993</v>
      </c>
      <c r="M53" s="359">
        <f t="shared" si="33"/>
        <v>0.002927545645176196</v>
      </c>
      <c r="N53" s="358">
        <v>7448</v>
      </c>
      <c r="O53" s="356">
        <v>7425</v>
      </c>
      <c r="P53" s="356">
        <f t="shared" si="29"/>
        <v>14873</v>
      </c>
      <c r="Q53" s="360">
        <f t="shared" si="34"/>
        <v>0.2097761043501647</v>
      </c>
    </row>
    <row r="54" spans="1:17" s="43" customFormat="1" ht="18" customHeight="1">
      <c r="A54" s="354" t="s">
        <v>267</v>
      </c>
      <c r="B54" s="355">
        <v>5856</v>
      </c>
      <c r="C54" s="356">
        <v>6</v>
      </c>
      <c r="D54" s="356">
        <f t="shared" si="7"/>
        <v>5862</v>
      </c>
      <c r="E54" s="357">
        <f t="shared" si="31"/>
        <v>0.002814052211181609</v>
      </c>
      <c r="F54" s="358">
        <v>3798</v>
      </c>
      <c r="G54" s="356">
        <v>18</v>
      </c>
      <c r="H54" s="356">
        <f t="shared" si="25"/>
        <v>3816</v>
      </c>
      <c r="I54" s="359">
        <f t="shared" si="32"/>
        <v>0.5361635220125787</v>
      </c>
      <c r="J54" s="358">
        <v>17643</v>
      </c>
      <c r="K54" s="356">
        <v>27</v>
      </c>
      <c r="L54" s="356">
        <f t="shared" si="27"/>
        <v>17670</v>
      </c>
      <c r="M54" s="359">
        <f t="shared" si="33"/>
        <v>0.00287499202746976</v>
      </c>
      <c r="N54" s="358">
        <v>11944</v>
      </c>
      <c r="O54" s="356">
        <v>54</v>
      </c>
      <c r="P54" s="356">
        <f t="shared" si="29"/>
        <v>11998</v>
      </c>
      <c r="Q54" s="360">
        <f t="shared" si="34"/>
        <v>0.47274545757626263</v>
      </c>
    </row>
    <row r="55" spans="1:17" s="43" customFormat="1" ht="18" customHeight="1">
      <c r="A55" s="354" t="s">
        <v>268</v>
      </c>
      <c r="B55" s="355">
        <v>5626</v>
      </c>
      <c r="C55" s="356">
        <v>1</v>
      </c>
      <c r="D55" s="356">
        <f t="shared" si="7"/>
        <v>5627</v>
      </c>
      <c r="E55" s="357">
        <f t="shared" si="31"/>
        <v>0.0027012404968131893</v>
      </c>
      <c r="F55" s="358">
        <v>4394</v>
      </c>
      <c r="G55" s="356"/>
      <c r="H55" s="356">
        <f t="shared" si="25"/>
        <v>4394</v>
      </c>
      <c r="I55" s="359">
        <f t="shared" si="32"/>
        <v>0.2806099226217569</v>
      </c>
      <c r="J55" s="358">
        <v>17646</v>
      </c>
      <c r="K55" s="356">
        <v>3</v>
      </c>
      <c r="L55" s="356">
        <f t="shared" si="27"/>
        <v>17649</v>
      </c>
      <c r="M55" s="359">
        <f t="shared" si="33"/>
        <v>0.0028715752287953476</v>
      </c>
      <c r="N55" s="358">
        <v>15076</v>
      </c>
      <c r="O55" s="356">
        <v>2</v>
      </c>
      <c r="P55" s="356">
        <f t="shared" si="29"/>
        <v>15078</v>
      </c>
      <c r="Q55" s="360">
        <f t="shared" si="34"/>
        <v>0.1705133306804616</v>
      </c>
    </row>
    <row r="56" spans="1:17" s="43" customFormat="1" ht="18" customHeight="1">
      <c r="A56" s="354" t="s">
        <v>269</v>
      </c>
      <c r="B56" s="355">
        <v>5406</v>
      </c>
      <c r="C56" s="356">
        <v>2</v>
      </c>
      <c r="D56" s="356">
        <f t="shared" si="7"/>
        <v>5408</v>
      </c>
      <c r="E56" s="357">
        <f t="shared" si="31"/>
        <v>0.002596109580018789</v>
      </c>
      <c r="F56" s="358">
        <v>4466</v>
      </c>
      <c r="G56" s="356"/>
      <c r="H56" s="356">
        <f t="shared" si="25"/>
        <v>4466</v>
      </c>
      <c r="I56" s="359">
        <f t="shared" si="32"/>
        <v>0.21092700403045228</v>
      </c>
      <c r="J56" s="358">
        <v>14353</v>
      </c>
      <c r="K56" s="356">
        <v>2</v>
      </c>
      <c r="L56" s="356">
        <f t="shared" si="27"/>
        <v>14355</v>
      </c>
      <c r="M56" s="359">
        <f t="shared" si="33"/>
        <v>0.0023356259510089643</v>
      </c>
      <c r="N56" s="358">
        <v>12863</v>
      </c>
      <c r="O56" s="356"/>
      <c r="P56" s="356">
        <f t="shared" si="29"/>
        <v>12863</v>
      </c>
      <c r="Q56" s="360">
        <f t="shared" si="34"/>
        <v>0.11599160382492424</v>
      </c>
    </row>
    <row r="57" spans="1:17" s="43" customFormat="1" ht="18" customHeight="1">
      <c r="A57" s="354" t="s">
        <v>270</v>
      </c>
      <c r="B57" s="355">
        <v>5014</v>
      </c>
      <c r="C57" s="356">
        <v>0</v>
      </c>
      <c r="D57" s="356">
        <f t="shared" si="7"/>
        <v>5014</v>
      </c>
      <c r="E57" s="357">
        <f aca="true" t="shared" si="35" ref="E57:E75">D57/$D$8</f>
        <v>0.0024069699397585445</v>
      </c>
      <c r="F57" s="358">
        <v>1079</v>
      </c>
      <c r="G57" s="356">
        <v>2</v>
      </c>
      <c r="H57" s="356">
        <f t="shared" si="25"/>
        <v>1081</v>
      </c>
      <c r="I57" s="359">
        <f aca="true" t="shared" si="36" ref="I57:I75">(D57/H57-1)</f>
        <v>3.6382978723404253</v>
      </c>
      <c r="J57" s="358">
        <v>15673</v>
      </c>
      <c r="K57" s="356">
        <v>8</v>
      </c>
      <c r="L57" s="356">
        <f t="shared" si="27"/>
        <v>15681</v>
      </c>
      <c r="M57" s="359">
        <f aca="true" t="shared" si="37" ref="M57:M75">(L57/$L$8)</f>
        <v>0.0025513723815932827</v>
      </c>
      <c r="N57" s="358">
        <v>3960</v>
      </c>
      <c r="O57" s="356">
        <v>27</v>
      </c>
      <c r="P57" s="356">
        <f t="shared" si="29"/>
        <v>3987</v>
      </c>
      <c r="Q57" s="360">
        <f aca="true" t="shared" si="38" ref="Q57:Q75">(L57/P57-1)</f>
        <v>2.933032355154251</v>
      </c>
    </row>
    <row r="58" spans="1:17" s="43" customFormat="1" ht="18" customHeight="1">
      <c r="A58" s="354" t="s">
        <v>271</v>
      </c>
      <c r="B58" s="355">
        <v>4921</v>
      </c>
      <c r="C58" s="356">
        <v>7</v>
      </c>
      <c r="D58" s="356">
        <f t="shared" si="7"/>
        <v>4928</v>
      </c>
      <c r="E58" s="357">
        <f t="shared" si="35"/>
        <v>0.0023656856527981864</v>
      </c>
      <c r="F58" s="358">
        <v>3001</v>
      </c>
      <c r="G58" s="356">
        <v>4</v>
      </c>
      <c r="H58" s="356">
        <f t="shared" si="25"/>
        <v>3005</v>
      </c>
      <c r="I58" s="359">
        <f t="shared" si="36"/>
        <v>0.6399334442595674</v>
      </c>
      <c r="J58" s="358">
        <v>16197</v>
      </c>
      <c r="K58" s="356">
        <v>141</v>
      </c>
      <c r="L58" s="356">
        <f t="shared" si="27"/>
        <v>16338</v>
      </c>
      <c r="M58" s="359">
        <f t="shared" si="37"/>
        <v>0.0026582693686927525</v>
      </c>
      <c r="N58" s="358">
        <v>9055</v>
      </c>
      <c r="O58" s="356">
        <v>12</v>
      </c>
      <c r="P58" s="356">
        <f t="shared" si="29"/>
        <v>9067</v>
      </c>
      <c r="Q58" s="360">
        <f t="shared" si="38"/>
        <v>0.8019190470938569</v>
      </c>
    </row>
    <row r="59" spans="1:17" s="43" customFormat="1" ht="18" customHeight="1">
      <c r="A59" s="354" t="s">
        <v>272</v>
      </c>
      <c r="B59" s="355">
        <v>4830</v>
      </c>
      <c r="C59" s="356">
        <v>19</v>
      </c>
      <c r="D59" s="356">
        <f t="shared" si="7"/>
        <v>4849</v>
      </c>
      <c r="E59" s="357">
        <f t="shared" si="35"/>
        <v>0.002327761714776462</v>
      </c>
      <c r="F59" s="358">
        <v>4860</v>
      </c>
      <c r="G59" s="356">
        <v>18</v>
      </c>
      <c r="H59" s="356">
        <f t="shared" si="25"/>
        <v>4878</v>
      </c>
      <c r="I59" s="359">
        <f t="shared" si="36"/>
        <v>-0.0059450594505945364</v>
      </c>
      <c r="J59" s="358">
        <v>14177</v>
      </c>
      <c r="K59" s="356">
        <v>40</v>
      </c>
      <c r="L59" s="356">
        <f t="shared" si="27"/>
        <v>14217</v>
      </c>
      <c r="M59" s="359">
        <f t="shared" si="37"/>
        <v>0.0023131727025771124</v>
      </c>
      <c r="N59" s="358">
        <v>13993</v>
      </c>
      <c r="O59" s="356">
        <v>43</v>
      </c>
      <c r="P59" s="356">
        <f t="shared" si="29"/>
        <v>14036</v>
      </c>
      <c r="Q59" s="360">
        <f t="shared" si="38"/>
        <v>0.01289541179823317</v>
      </c>
    </row>
    <row r="60" spans="1:17" s="43" customFormat="1" ht="18" customHeight="1">
      <c r="A60" s="354" t="s">
        <v>273</v>
      </c>
      <c r="B60" s="355">
        <v>4826</v>
      </c>
      <c r="C60" s="356">
        <v>10</v>
      </c>
      <c r="D60" s="356">
        <f t="shared" si="7"/>
        <v>4836</v>
      </c>
      <c r="E60" s="357">
        <f t="shared" si="35"/>
        <v>0.002321521066747571</v>
      </c>
      <c r="F60" s="358">
        <v>5079</v>
      </c>
      <c r="G60" s="356">
        <v>27</v>
      </c>
      <c r="H60" s="356">
        <f t="shared" si="25"/>
        <v>5106</v>
      </c>
      <c r="I60" s="359">
        <f t="shared" si="36"/>
        <v>-0.05287896592244423</v>
      </c>
      <c r="J60" s="358">
        <v>16873</v>
      </c>
      <c r="K60" s="356">
        <v>26</v>
      </c>
      <c r="L60" s="356">
        <f t="shared" si="27"/>
        <v>16899</v>
      </c>
      <c r="M60" s="359">
        <f t="shared" si="37"/>
        <v>0.0027495467047091945</v>
      </c>
      <c r="N60" s="358">
        <v>16259</v>
      </c>
      <c r="O60" s="356">
        <v>33</v>
      </c>
      <c r="P60" s="356">
        <f t="shared" si="29"/>
        <v>16292</v>
      </c>
      <c r="Q60" s="360">
        <f t="shared" si="38"/>
        <v>0.03725754971765283</v>
      </c>
    </row>
    <row r="61" spans="1:17" s="43" customFormat="1" ht="18" customHeight="1">
      <c r="A61" s="354" t="s">
        <v>274</v>
      </c>
      <c r="B61" s="355">
        <v>4496</v>
      </c>
      <c r="C61" s="356">
        <v>339</v>
      </c>
      <c r="D61" s="356">
        <f t="shared" si="7"/>
        <v>4835</v>
      </c>
      <c r="E61" s="357">
        <f t="shared" si="35"/>
        <v>0.002321041016899195</v>
      </c>
      <c r="F61" s="358">
        <v>3484</v>
      </c>
      <c r="G61" s="356">
        <v>15</v>
      </c>
      <c r="H61" s="356">
        <f t="shared" si="25"/>
        <v>3499</v>
      </c>
      <c r="I61" s="359">
        <f t="shared" si="36"/>
        <v>0.3818233781080309</v>
      </c>
      <c r="J61" s="358">
        <v>10585</v>
      </c>
      <c r="K61" s="356">
        <v>408</v>
      </c>
      <c r="L61" s="356">
        <f t="shared" si="27"/>
        <v>10993</v>
      </c>
      <c r="M61" s="359">
        <f t="shared" si="37"/>
        <v>0.0017886127537054368</v>
      </c>
      <c r="N61" s="358">
        <v>9699</v>
      </c>
      <c r="O61" s="356">
        <v>29</v>
      </c>
      <c r="P61" s="356">
        <f t="shared" si="29"/>
        <v>9728</v>
      </c>
      <c r="Q61" s="360">
        <f t="shared" si="38"/>
        <v>0.13003700657894735</v>
      </c>
    </row>
    <row r="62" spans="1:17" s="43" customFormat="1" ht="18" customHeight="1">
      <c r="A62" s="354" t="s">
        <v>275</v>
      </c>
      <c r="B62" s="355">
        <v>4818</v>
      </c>
      <c r="C62" s="356">
        <v>7</v>
      </c>
      <c r="D62" s="356">
        <f t="shared" si="7"/>
        <v>4825</v>
      </c>
      <c r="E62" s="357">
        <f t="shared" si="35"/>
        <v>0.0023162405184154323</v>
      </c>
      <c r="F62" s="358">
        <v>3319</v>
      </c>
      <c r="G62" s="356">
        <v>6</v>
      </c>
      <c r="H62" s="356">
        <f t="shared" si="25"/>
        <v>3325</v>
      </c>
      <c r="I62" s="359">
        <f t="shared" si="36"/>
        <v>0.45112781954887216</v>
      </c>
      <c r="J62" s="358">
        <v>12551</v>
      </c>
      <c r="K62" s="356">
        <v>7</v>
      </c>
      <c r="L62" s="356">
        <f t="shared" si="27"/>
        <v>12558</v>
      </c>
      <c r="M62" s="359">
        <f t="shared" si="37"/>
        <v>0.002043245607298542</v>
      </c>
      <c r="N62" s="358">
        <v>10387</v>
      </c>
      <c r="O62" s="356">
        <v>13</v>
      </c>
      <c r="P62" s="356">
        <f t="shared" si="29"/>
        <v>10400</v>
      </c>
      <c r="Q62" s="360">
        <f t="shared" si="38"/>
        <v>0.20750000000000002</v>
      </c>
    </row>
    <row r="63" spans="1:17" s="43" customFormat="1" ht="18" customHeight="1">
      <c r="A63" s="354" t="s">
        <v>276</v>
      </c>
      <c r="B63" s="355">
        <v>4669</v>
      </c>
      <c r="C63" s="356">
        <v>0</v>
      </c>
      <c r="D63" s="356">
        <f t="shared" si="7"/>
        <v>4669</v>
      </c>
      <c r="E63" s="357">
        <f t="shared" si="35"/>
        <v>0.0022413527420687366</v>
      </c>
      <c r="F63" s="358">
        <v>3703</v>
      </c>
      <c r="G63" s="356">
        <v>1</v>
      </c>
      <c r="H63" s="356">
        <f t="shared" si="25"/>
        <v>3704</v>
      </c>
      <c r="I63" s="359">
        <f t="shared" si="36"/>
        <v>0.2605291576673867</v>
      </c>
      <c r="J63" s="358">
        <v>12021</v>
      </c>
      <c r="K63" s="356">
        <v>32</v>
      </c>
      <c r="L63" s="356">
        <f t="shared" si="27"/>
        <v>12053</v>
      </c>
      <c r="M63" s="359">
        <f t="shared" si="37"/>
        <v>0.001961079734413866</v>
      </c>
      <c r="N63" s="358">
        <v>11467</v>
      </c>
      <c r="O63" s="356">
        <v>50</v>
      </c>
      <c r="P63" s="356">
        <f t="shared" si="29"/>
        <v>11517</v>
      </c>
      <c r="Q63" s="360">
        <f t="shared" si="38"/>
        <v>0.04653989754276289</v>
      </c>
    </row>
    <row r="64" spans="1:17" s="43" customFormat="1" ht="18" customHeight="1">
      <c r="A64" s="354" t="s">
        <v>277</v>
      </c>
      <c r="B64" s="355">
        <v>4652</v>
      </c>
      <c r="C64" s="356">
        <v>0</v>
      </c>
      <c r="D64" s="356">
        <f t="shared" si="7"/>
        <v>4652</v>
      </c>
      <c r="E64" s="357">
        <f t="shared" si="35"/>
        <v>0.00223319189464634</v>
      </c>
      <c r="F64" s="358">
        <v>3730</v>
      </c>
      <c r="G64" s="356"/>
      <c r="H64" s="356">
        <f t="shared" si="25"/>
        <v>3730</v>
      </c>
      <c r="I64" s="359">
        <f t="shared" si="36"/>
        <v>0.2471849865951743</v>
      </c>
      <c r="J64" s="358">
        <v>15384</v>
      </c>
      <c r="K64" s="356">
        <v>17</v>
      </c>
      <c r="L64" s="356">
        <f t="shared" si="27"/>
        <v>15401</v>
      </c>
      <c r="M64" s="359">
        <f t="shared" si="37"/>
        <v>0.002505815065934452</v>
      </c>
      <c r="N64" s="358">
        <v>11277</v>
      </c>
      <c r="O64" s="356">
        <v>19</v>
      </c>
      <c r="P64" s="356">
        <f t="shared" si="29"/>
        <v>11296</v>
      </c>
      <c r="Q64" s="360">
        <f t="shared" si="38"/>
        <v>0.3634029745042493</v>
      </c>
    </row>
    <row r="65" spans="1:17" s="43" customFormat="1" ht="18" customHeight="1">
      <c r="A65" s="354" t="s">
        <v>278</v>
      </c>
      <c r="B65" s="355">
        <v>4299</v>
      </c>
      <c r="C65" s="356">
        <v>239</v>
      </c>
      <c r="D65" s="356">
        <f t="shared" si="7"/>
        <v>4538</v>
      </c>
      <c r="E65" s="357">
        <f t="shared" si="35"/>
        <v>0.0021784662119314468</v>
      </c>
      <c r="F65" s="358">
        <v>3423</v>
      </c>
      <c r="G65" s="356">
        <v>176</v>
      </c>
      <c r="H65" s="356">
        <f t="shared" si="25"/>
        <v>3599</v>
      </c>
      <c r="I65" s="359">
        <f t="shared" si="36"/>
        <v>0.26090580716865786</v>
      </c>
      <c r="J65" s="358">
        <v>11446</v>
      </c>
      <c r="K65" s="356">
        <v>872</v>
      </c>
      <c r="L65" s="356">
        <f t="shared" si="27"/>
        <v>12318</v>
      </c>
      <c r="M65" s="359">
        <f t="shared" si="37"/>
        <v>0.0020041964795909735</v>
      </c>
      <c r="N65" s="358">
        <v>10498</v>
      </c>
      <c r="O65" s="356">
        <v>1112</v>
      </c>
      <c r="P65" s="356">
        <f t="shared" si="29"/>
        <v>11610</v>
      </c>
      <c r="Q65" s="360">
        <f t="shared" si="38"/>
        <v>0.06098191214470283</v>
      </c>
    </row>
    <row r="66" spans="1:17" s="43" customFormat="1" ht="18" customHeight="1">
      <c r="A66" s="354" t="s">
        <v>279</v>
      </c>
      <c r="B66" s="355">
        <v>3137</v>
      </c>
      <c r="C66" s="356">
        <v>1221</v>
      </c>
      <c r="D66" s="356">
        <f t="shared" si="7"/>
        <v>4358</v>
      </c>
      <c r="E66" s="357">
        <f t="shared" si="35"/>
        <v>0.002092057239223721</v>
      </c>
      <c r="F66" s="358"/>
      <c r="G66" s="356">
        <v>9</v>
      </c>
      <c r="H66" s="356">
        <f t="shared" si="25"/>
        <v>9</v>
      </c>
      <c r="I66" s="359">
        <f t="shared" si="36"/>
        <v>483.22222222222223</v>
      </c>
      <c r="J66" s="358">
        <v>3137</v>
      </c>
      <c r="K66" s="356">
        <v>1276</v>
      </c>
      <c r="L66" s="356">
        <f t="shared" si="27"/>
        <v>4413</v>
      </c>
      <c r="M66" s="359">
        <f t="shared" si="37"/>
        <v>0.000718015835722923</v>
      </c>
      <c r="N66" s="358"/>
      <c r="O66" s="356">
        <v>86</v>
      </c>
      <c r="P66" s="356">
        <f t="shared" si="29"/>
        <v>86</v>
      </c>
      <c r="Q66" s="360">
        <f t="shared" si="38"/>
        <v>50.31395348837209</v>
      </c>
    </row>
    <row r="67" spans="1:17" s="43" customFormat="1" ht="18" customHeight="1">
      <c r="A67" s="354" t="s">
        <v>280</v>
      </c>
      <c r="B67" s="355">
        <v>2711</v>
      </c>
      <c r="C67" s="356">
        <v>1360</v>
      </c>
      <c r="D67" s="356">
        <f t="shared" si="7"/>
        <v>4071</v>
      </c>
      <c r="E67" s="357">
        <f t="shared" si="35"/>
        <v>0.0019542829327397356</v>
      </c>
      <c r="F67" s="358">
        <v>2391</v>
      </c>
      <c r="G67" s="356">
        <v>2338</v>
      </c>
      <c r="H67" s="356">
        <f t="shared" si="25"/>
        <v>4729</v>
      </c>
      <c r="I67" s="359">
        <f t="shared" si="36"/>
        <v>-0.13914146754070633</v>
      </c>
      <c r="J67" s="358">
        <v>7498</v>
      </c>
      <c r="K67" s="356">
        <v>4812</v>
      </c>
      <c r="L67" s="356">
        <f t="shared" si="27"/>
        <v>12310</v>
      </c>
      <c r="M67" s="359">
        <f t="shared" si="37"/>
        <v>0.002002894842000721</v>
      </c>
      <c r="N67" s="358">
        <v>6545</v>
      </c>
      <c r="O67" s="356">
        <v>6008</v>
      </c>
      <c r="P67" s="356">
        <f t="shared" si="29"/>
        <v>12553</v>
      </c>
      <c r="Q67" s="360">
        <f t="shared" si="38"/>
        <v>-0.019357922408985928</v>
      </c>
    </row>
    <row r="68" spans="1:17" s="43" customFormat="1" ht="18" customHeight="1">
      <c r="A68" s="354" t="s">
        <v>281</v>
      </c>
      <c r="B68" s="355">
        <v>0</v>
      </c>
      <c r="C68" s="356">
        <v>3944</v>
      </c>
      <c r="D68" s="356">
        <f t="shared" si="7"/>
        <v>3944</v>
      </c>
      <c r="E68" s="357">
        <f t="shared" si="35"/>
        <v>0.0018933166019959513</v>
      </c>
      <c r="F68" s="358"/>
      <c r="G68" s="356">
        <v>2991</v>
      </c>
      <c r="H68" s="356">
        <f t="shared" si="25"/>
        <v>2991</v>
      </c>
      <c r="I68" s="359">
        <f t="shared" si="36"/>
        <v>0.31862253426947507</v>
      </c>
      <c r="J68" s="358"/>
      <c r="K68" s="356">
        <v>11271</v>
      </c>
      <c r="L68" s="356">
        <f t="shared" si="27"/>
        <v>11271</v>
      </c>
      <c r="M68" s="359">
        <f t="shared" si="37"/>
        <v>0.0018338446599667042</v>
      </c>
      <c r="N68" s="358"/>
      <c r="O68" s="356">
        <v>9530</v>
      </c>
      <c r="P68" s="356">
        <f t="shared" si="29"/>
        <v>9530</v>
      </c>
      <c r="Q68" s="360">
        <f t="shared" si="38"/>
        <v>0.1826862539349423</v>
      </c>
    </row>
    <row r="69" spans="1:17" s="43" customFormat="1" ht="18" customHeight="1">
      <c r="A69" s="354" t="s">
        <v>282</v>
      </c>
      <c r="B69" s="355">
        <v>3831</v>
      </c>
      <c r="C69" s="356">
        <v>0</v>
      </c>
      <c r="D69" s="356">
        <f t="shared" si="7"/>
        <v>3831</v>
      </c>
      <c r="E69" s="357">
        <f t="shared" si="35"/>
        <v>0.0018390709691294344</v>
      </c>
      <c r="F69" s="358">
        <v>3814</v>
      </c>
      <c r="G69" s="356">
        <v>5</v>
      </c>
      <c r="H69" s="356">
        <f t="shared" si="25"/>
        <v>3819</v>
      </c>
      <c r="I69" s="359">
        <f t="shared" si="36"/>
        <v>0.003142183817753441</v>
      </c>
      <c r="J69" s="358">
        <v>10526</v>
      </c>
      <c r="K69" s="356">
        <v>50</v>
      </c>
      <c r="L69" s="356">
        <f t="shared" si="27"/>
        <v>10576</v>
      </c>
      <c r="M69" s="359">
        <f t="shared" si="37"/>
        <v>0.0017207648943135358</v>
      </c>
      <c r="N69" s="358">
        <v>10659</v>
      </c>
      <c r="O69" s="356">
        <v>5</v>
      </c>
      <c r="P69" s="356">
        <f t="shared" si="29"/>
        <v>10664</v>
      </c>
      <c r="Q69" s="360">
        <f t="shared" si="38"/>
        <v>-0.008252063015753985</v>
      </c>
    </row>
    <row r="70" spans="1:17" s="43" customFormat="1" ht="18" customHeight="1">
      <c r="A70" s="354" t="s">
        <v>283</v>
      </c>
      <c r="B70" s="355">
        <v>2035</v>
      </c>
      <c r="C70" s="356">
        <v>1615</v>
      </c>
      <c r="D70" s="356">
        <f t="shared" si="7"/>
        <v>3650</v>
      </c>
      <c r="E70" s="357">
        <f t="shared" si="35"/>
        <v>0.001752181946573332</v>
      </c>
      <c r="F70" s="358">
        <v>2028</v>
      </c>
      <c r="G70" s="356">
        <v>1418</v>
      </c>
      <c r="H70" s="356">
        <f t="shared" si="25"/>
        <v>3446</v>
      </c>
      <c r="I70" s="359">
        <f t="shared" si="36"/>
        <v>0.059199071387115554</v>
      </c>
      <c r="J70" s="358">
        <v>6370</v>
      </c>
      <c r="K70" s="356">
        <v>5993</v>
      </c>
      <c r="L70" s="356">
        <f t="shared" si="27"/>
        <v>12363</v>
      </c>
      <c r="M70" s="359">
        <f t="shared" si="37"/>
        <v>0.0020115181910361425</v>
      </c>
      <c r="N70" s="358">
        <v>6137</v>
      </c>
      <c r="O70" s="356">
        <v>4562</v>
      </c>
      <c r="P70" s="356">
        <f t="shared" si="29"/>
        <v>10699</v>
      </c>
      <c r="Q70" s="360">
        <f t="shared" si="38"/>
        <v>0.15552855407047383</v>
      </c>
    </row>
    <row r="71" spans="1:17" s="43" customFormat="1" ht="18" customHeight="1">
      <c r="A71" s="354" t="s">
        <v>284</v>
      </c>
      <c r="B71" s="355">
        <v>3494</v>
      </c>
      <c r="C71" s="356">
        <v>5</v>
      </c>
      <c r="D71" s="356">
        <f t="shared" si="7"/>
        <v>3499</v>
      </c>
      <c r="E71" s="357">
        <f t="shared" si="35"/>
        <v>0.0016796944194685177</v>
      </c>
      <c r="F71" s="358">
        <v>3184</v>
      </c>
      <c r="G71" s="356">
        <v>72</v>
      </c>
      <c r="H71" s="356">
        <f t="shared" si="25"/>
        <v>3256</v>
      </c>
      <c r="I71" s="359">
        <f t="shared" si="36"/>
        <v>0.07463144963144974</v>
      </c>
      <c r="J71" s="358">
        <v>10012</v>
      </c>
      <c r="K71" s="356">
        <v>15</v>
      </c>
      <c r="L71" s="356">
        <f t="shared" si="27"/>
        <v>10027</v>
      </c>
      <c r="M71" s="359">
        <f t="shared" si="37"/>
        <v>0.001631440014682472</v>
      </c>
      <c r="N71" s="358">
        <v>10163</v>
      </c>
      <c r="O71" s="356">
        <v>80</v>
      </c>
      <c r="P71" s="356">
        <f t="shared" si="29"/>
        <v>10243</v>
      </c>
      <c r="Q71" s="360">
        <f t="shared" si="38"/>
        <v>-0.021087572000390464</v>
      </c>
    </row>
    <row r="72" spans="1:17" s="43" customFormat="1" ht="18" customHeight="1">
      <c r="A72" s="354" t="s">
        <v>285</v>
      </c>
      <c r="B72" s="355">
        <v>3360</v>
      </c>
      <c r="C72" s="356">
        <v>38</v>
      </c>
      <c r="D72" s="356">
        <f t="shared" si="7"/>
        <v>3398</v>
      </c>
      <c r="E72" s="357">
        <f t="shared" si="35"/>
        <v>0.0016312093847825157</v>
      </c>
      <c r="F72" s="358">
        <v>2734</v>
      </c>
      <c r="G72" s="356"/>
      <c r="H72" s="356">
        <f t="shared" si="25"/>
        <v>2734</v>
      </c>
      <c r="I72" s="359">
        <f t="shared" si="36"/>
        <v>0.24286759326993423</v>
      </c>
      <c r="J72" s="358">
        <v>9102</v>
      </c>
      <c r="K72" s="356">
        <v>43</v>
      </c>
      <c r="L72" s="356">
        <f t="shared" si="27"/>
        <v>9145</v>
      </c>
      <c r="M72" s="359">
        <f t="shared" si="37"/>
        <v>0.0014879344703571564</v>
      </c>
      <c r="N72" s="358">
        <v>8392</v>
      </c>
      <c r="O72" s="356">
        <v>28</v>
      </c>
      <c r="P72" s="356">
        <f t="shared" si="29"/>
        <v>8420</v>
      </c>
      <c r="Q72" s="360">
        <f t="shared" si="38"/>
        <v>0.08610451306413291</v>
      </c>
    </row>
    <row r="73" spans="1:17" s="43" customFormat="1" ht="18" customHeight="1">
      <c r="A73" s="354" t="s">
        <v>286</v>
      </c>
      <c r="B73" s="355">
        <v>3358</v>
      </c>
      <c r="C73" s="356">
        <v>23</v>
      </c>
      <c r="D73" s="356">
        <f t="shared" si="7"/>
        <v>3381</v>
      </c>
      <c r="E73" s="357">
        <f t="shared" si="35"/>
        <v>0.0016230485373601195</v>
      </c>
      <c r="F73" s="358">
        <v>2357</v>
      </c>
      <c r="G73" s="356"/>
      <c r="H73" s="356">
        <f t="shared" si="25"/>
        <v>2357</v>
      </c>
      <c r="I73" s="359">
        <f t="shared" si="36"/>
        <v>0.4344505727619856</v>
      </c>
      <c r="J73" s="358">
        <v>7763</v>
      </c>
      <c r="K73" s="356">
        <v>29</v>
      </c>
      <c r="L73" s="356">
        <f t="shared" si="27"/>
        <v>7792</v>
      </c>
      <c r="M73" s="359">
        <f t="shared" si="37"/>
        <v>0.0012677950129057368</v>
      </c>
      <c r="N73" s="358">
        <v>7711</v>
      </c>
      <c r="O73" s="356">
        <v>30</v>
      </c>
      <c r="P73" s="356">
        <f t="shared" si="29"/>
        <v>7741</v>
      </c>
      <c r="Q73" s="360">
        <f t="shared" si="38"/>
        <v>0.006588296085777046</v>
      </c>
    </row>
    <row r="74" spans="1:17" s="43" customFormat="1" ht="18" customHeight="1">
      <c r="A74" s="354" t="s">
        <v>287</v>
      </c>
      <c r="B74" s="355">
        <v>3188</v>
      </c>
      <c r="C74" s="356">
        <v>2</v>
      </c>
      <c r="D74" s="356">
        <f t="shared" si="7"/>
        <v>3190</v>
      </c>
      <c r="E74" s="357">
        <f t="shared" si="35"/>
        <v>0.0015313590163202548</v>
      </c>
      <c r="F74" s="358">
        <v>2543</v>
      </c>
      <c r="G74" s="356">
        <v>43</v>
      </c>
      <c r="H74" s="356">
        <f t="shared" si="25"/>
        <v>2586</v>
      </c>
      <c r="I74" s="359">
        <f t="shared" si="36"/>
        <v>0.2335653518948182</v>
      </c>
      <c r="J74" s="358">
        <v>7619</v>
      </c>
      <c r="K74" s="356">
        <v>32</v>
      </c>
      <c r="L74" s="356">
        <f t="shared" si="27"/>
        <v>7651</v>
      </c>
      <c r="M74" s="359">
        <f t="shared" si="37"/>
        <v>0.00124485365037754</v>
      </c>
      <c r="N74" s="358">
        <v>7590</v>
      </c>
      <c r="O74" s="356">
        <v>58</v>
      </c>
      <c r="P74" s="356">
        <f t="shared" si="29"/>
        <v>7648</v>
      </c>
      <c r="Q74" s="360">
        <f t="shared" si="38"/>
        <v>0.00039225941422604826</v>
      </c>
    </row>
    <row r="75" spans="1:17" s="43" customFormat="1" ht="18" customHeight="1" thickBot="1">
      <c r="A75" s="361" t="s">
        <v>288</v>
      </c>
      <c r="B75" s="362">
        <v>107915</v>
      </c>
      <c r="C75" s="363">
        <v>28745</v>
      </c>
      <c r="D75" s="363">
        <f t="shared" si="7"/>
        <v>136660</v>
      </c>
      <c r="E75" s="364">
        <f t="shared" si="35"/>
        <v>0.06560361227909906</v>
      </c>
      <c r="F75" s="365">
        <v>97861</v>
      </c>
      <c r="G75" s="363">
        <v>28204</v>
      </c>
      <c r="H75" s="363">
        <f t="shared" si="25"/>
        <v>126065</v>
      </c>
      <c r="I75" s="366">
        <f t="shared" si="36"/>
        <v>0.08404394558362749</v>
      </c>
      <c r="J75" s="365">
        <v>322257</v>
      </c>
      <c r="K75" s="363">
        <v>88285</v>
      </c>
      <c r="L75" s="363">
        <f t="shared" si="27"/>
        <v>410542</v>
      </c>
      <c r="M75" s="366">
        <f t="shared" si="37"/>
        <v>0.06679711244716978</v>
      </c>
      <c r="N75" s="365">
        <v>301899</v>
      </c>
      <c r="O75" s="363">
        <v>88488</v>
      </c>
      <c r="P75" s="363">
        <f t="shared" si="29"/>
        <v>390387</v>
      </c>
      <c r="Q75" s="367">
        <f t="shared" si="38"/>
        <v>0.05162825606385457</v>
      </c>
    </row>
    <row r="76" ht="15" thickTop="1">
      <c r="A76" s="22"/>
    </row>
    <row r="77" ht="14.25" customHeight="1">
      <c r="A77" s="1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76:Q65536 I76:I65536 I3 Q3">
    <cfRule type="cellIs" priority="2" dxfId="97" operator="lessThan" stopIfTrue="1">
      <formula>0</formula>
    </cfRule>
  </conditionalFormatting>
  <conditionalFormatting sqref="Q8:Q75 I8:I75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2019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2019-05-03T14:51:41Z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2019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191.000000000000</vt:lpwstr>
  </property>
</Properties>
</file>